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 2 source data/"/>
    </mc:Choice>
  </mc:AlternateContent>
  <xr:revisionPtr revIDLastSave="0" documentId="13_ncr:1_{6AE1F283-1CA5-D542-A866-A5720A223E53}" xr6:coauthVersionLast="47" xr6:coauthVersionMax="47" xr10:uidLastSave="{00000000-0000-0000-0000-000000000000}"/>
  <bookViews>
    <workbookView xWindow="2380" yWindow="500" windowWidth="40280" windowHeight="21960" tabRatio="500" xr2:uid="{00000000-000D-0000-FFFF-FFFF00000000}"/>
  </bookViews>
  <sheets>
    <sheet name="10-17-18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9" i="1" l="1"/>
  <c r="S43" i="1" l="1"/>
  <c r="V59" i="1" l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U59" i="1"/>
  <c r="U58" i="1"/>
  <c r="U57" i="1"/>
  <c r="U56" i="1"/>
  <c r="U55" i="1"/>
  <c r="U54" i="1"/>
  <c r="K50" i="1"/>
  <c r="L50" i="1"/>
  <c r="K51" i="1"/>
  <c r="L51" i="1" s="1"/>
  <c r="K52" i="1"/>
  <c r="L52" i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/>
  <c r="K59" i="1"/>
  <c r="L59" i="1" s="1"/>
  <c r="K60" i="1"/>
  <c r="L60" i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49" i="1"/>
  <c r="L49" i="1" s="1"/>
  <c r="X24" i="1"/>
  <c r="X28" i="1"/>
  <c r="X27" i="1"/>
  <c r="V23" i="1"/>
  <c r="U28" i="1"/>
  <c r="V28" i="1" s="1"/>
  <c r="U27" i="1"/>
  <c r="V27" i="1" s="1"/>
  <c r="U26" i="1"/>
  <c r="V26" i="1" s="1"/>
  <c r="U25" i="1"/>
  <c r="V25" i="1" s="1"/>
  <c r="U24" i="1"/>
  <c r="V24" i="1" s="1"/>
  <c r="U23" i="1"/>
  <c r="T28" i="1"/>
  <c r="T27" i="1"/>
  <c r="T26" i="1"/>
  <c r="T25" i="1"/>
  <c r="T24" i="1"/>
  <c r="T23" i="1"/>
  <c r="I44" i="1"/>
  <c r="I43" i="1"/>
  <c r="I42" i="1"/>
  <c r="I41" i="1"/>
  <c r="I40" i="1"/>
  <c r="I39" i="1"/>
  <c r="H44" i="1"/>
  <c r="M44" i="1" s="1"/>
  <c r="N44" i="1" s="1"/>
  <c r="H43" i="1"/>
  <c r="M43" i="1" s="1"/>
  <c r="N43" i="1" s="1"/>
  <c r="H42" i="1"/>
  <c r="H41" i="1"/>
  <c r="M41" i="1" s="1"/>
  <c r="N41" i="1" s="1"/>
  <c r="H40" i="1"/>
  <c r="M40" i="1" s="1"/>
  <c r="N40" i="1" s="1"/>
  <c r="H39" i="1"/>
  <c r="M39" i="1" s="1"/>
  <c r="N39" i="1" s="1"/>
  <c r="I38" i="1"/>
  <c r="I37" i="1"/>
  <c r="I36" i="1"/>
  <c r="I35" i="1"/>
  <c r="I34" i="1"/>
  <c r="I33" i="1"/>
  <c r="H38" i="1"/>
  <c r="M38" i="1" s="1"/>
  <c r="N38" i="1" s="1"/>
  <c r="H37" i="1"/>
  <c r="M37" i="1" s="1"/>
  <c r="N37" i="1" s="1"/>
  <c r="H36" i="1"/>
  <c r="H35" i="1"/>
  <c r="M35" i="1" s="1"/>
  <c r="N35" i="1" s="1"/>
  <c r="H34" i="1"/>
  <c r="M34" i="1" s="1"/>
  <c r="N34" i="1" s="1"/>
  <c r="H33" i="1"/>
  <c r="M33" i="1" s="1"/>
  <c r="N33" i="1" s="1"/>
  <c r="I32" i="1"/>
  <c r="I31" i="1"/>
  <c r="I30" i="1"/>
  <c r="I29" i="1"/>
  <c r="I28" i="1"/>
  <c r="I27" i="1"/>
  <c r="H32" i="1"/>
  <c r="M32" i="1" s="1"/>
  <c r="N32" i="1" s="1"/>
  <c r="H31" i="1"/>
  <c r="M31" i="1" s="1"/>
  <c r="N31" i="1" s="1"/>
  <c r="H30" i="1"/>
  <c r="M30" i="1" s="1"/>
  <c r="N30" i="1" s="1"/>
  <c r="H29" i="1"/>
  <c r="M29" i="1" s="1"/>
  <c r="N29" i="1" s="1"/>
  <c r="H28" i="1"/>
  <c r="M28" i="1" s="1"/>
  <c r="N28" i="1" s="1"/>
  <c r="H27" i="1"/>
  <c r="M27" i="1" s="1"/>
  <c r="N27" i="1" s="1"/>
  <c r="I26" i="1"/>
  <c r="I25" i="1"/>
  <c r="I24" i="1"/>
  <c r="I23" i="1"/>
  <c r="I22" i="1"/>
  <c r="I21" i="1"/>
  <c r="H26" i="1"/>
  <c r="M26" i="1" s="1"/>
  <c r="N26" i="1" s="1"/>
  <c r="H25" i="1"/>
  <c r="M25" i="1" s="1"/>
  <c r="N25" i="1" s="1"/>
  <c r="H24" i="1"/>
  <c r="H23" i="1"/>
  <c r="M23" i="1" s="1"/>
  <c r="N23" i="1" s="1"/>
  <c r="H22" i="1"/>
  <c r="M22" i="1" s="1"/>
  <c r="N22" i="1" s="1"/>
  <c r="H21" i="1"/>
  <c r="J21" i="1" s="1"/>
  <c r="K21" i="1" s="1"/>
  <c r="J24" i="1" l="1"/>
  <c r="K24" i="1" s="1"/>
  <c r="J22" i="1"/>
  <c r="K22" i="1" s="1"/>
  <c r="J26" i="1"/>
  <c r="K26" i="1" s="1"/>
  <c r="J28" i="1"/>
  <c r="K28" i="1" s="1"/>
  <c r="J32" i="1"/>
  <c r="K32" i="1" s="1"/>
  <c r="J36" i="1"/>
  <c r="K36" i="1" s="1"/>
  <c r="J34" i="1"/>
  <c r="K34" i="1" s="1"/>
  <c r="J38" i="1"/>
  <c r="K38" i="1" s="1"/>
  <c r="J42" i="1"/>
  <c r="K42" i="1" s="1"/>
  <c r="J40" i="1"/>
  <c r="K40" i="1" s="1"/>
  <c r="J44" i="1"/>
  <c r="K44" i="1" s="1"/>
  <c r="M42" i="1"/>
  <c r="N42" i="1" s="1"/>
  <c r="M36" i="1"/>
  <c r="N36" i="1" s="1"/>
  <c r="M24" i="1"/>
  <c r="N24" i="1" s="1"/>
  <c r="J43" i="1"/>
  <c r="K43" i="1" s="1"/>
  <c r="J41" i="1"/>
  <c r="K41" i="1" s="1"/>
  <c r="J39" i="1"/>
  <c r="K39" i="1" s="1"/>
  <c r="J37" i="1"/>
  <c r="K37" i="1" s="1"/>
  <c r="J35" i="1"/>
  <c r="K35" i="1" s="1"/>
  <c r="J33" i="1"/>
  <c r="K33" i="1" s="1"/>
  <c r="J31" i="1"/>
  <c r="K31" i="1" s="1"/>
  <c r="J29" i="1"/>
  <c r="K29" i="1" s="1"/>
  <c r="J27" i="1"/>
  <c r="K27" i="1" s="1"/>
  <c r="J25" i="1"/>
  <c r="K25" i="1" s="1"/>
  <c r="J23" i="1"/>
  <c r="K23" i="1" s="1"/>
  <c r="M21" i="1"/>
  <c r="N21" i="1" s="1"/>
  <c r="J30" i="1"/>
  <c r="K30" i="1" s="1"/>
</calcChain>
</file>

<file path=xl/sharedStrings.xml><?xml version="1.0" encoding="utf-8"?>
<sst xmlns="http://schemas.openxmlformats.org/spreadsheetml/2006/main" count="530" uniqueCount="176">
  <si>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</si>
  <si>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</si>
  <si>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</si>
  <si>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</si>
  <si>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</si>
  <si>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</si>
  <si>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</si>
  <si>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</si>
  <si>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</si>
  <si>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</si>
  <si>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</si>
  <si>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</si>
  <si>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</si>
  <si>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</si>
  <si>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</si>
  <si>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GAPDH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</si>
  <si>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</si>
  <si>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</si>
  <si>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</si>
  <si>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</si>
  <si>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</si>
  <si>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</si>
  <si>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</si>
  <si>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</si>
  <si>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</si>
  <si>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</si>
  <si>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</si>
  <si>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</si>
  <si>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</si>
  <si>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TNFalpha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</si>
  <si>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</si>
  <si>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</si>
  <si>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</si>
  <si>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</si>
  <si>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</si>
  <si>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</si>
  <si>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</si>
  <si>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</si>
  <si>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</si>
  <si>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</si>
  <si>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</si>
  <si>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</si>
  <si>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</si>
  <si>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</si>
  <si>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</si>
  <si>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</si>
  <si>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</si>
  <si>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</si>
  <si>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</si>
  <si>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</si>
  <si>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</si>
  <si>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</si>
  <si>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</si>
  <si>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</si>
  <si>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</si>
  <si>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</si>
  <si>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</si>
  <si>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</si>
  <si>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</si>
  <si>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</si>
  <si>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</si>
  <si>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</si>
  <si>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</si>
  <si>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</si>
  <si>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</si>
  <si>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</si>
  <si>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</si>
  <si>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</si>
  <si>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</si>
  <si>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</si>
  <si>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</si>
  <si>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</si>
  <si>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</si>
  <si>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</si>
  <si>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</si>
  <si>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</si>
  <si>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</si>
  <si>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</si>
  <si>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</si>
  <si>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</si>
  <si>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</si>
  <si>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</si>
  <si>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</si>
  <si>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</si>
  <si>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</si>
  <si>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</si>
  <si>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</si>
  <si>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</si>
  <si>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</si>
  <si>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</si>
  <si>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</si>
  <si>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</si>
  <si>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</si>
  <si>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</si>
  <si>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</si>
  <si>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</si>
  <si>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</si>
  <si>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</si>
  <si>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</si>
  <si>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</si>
  <si>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</si>
  <si>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</si>
  <si>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</si>
  <si>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</si>
  <si>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</si>
  <si>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</si>
  <si>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</si>
  <si>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</si>
  <si>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</si>
  <si>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</si>
  <si>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</si>
  <si>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</si>
  <si>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</si>
  <si>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254_0</t>
  </si>
  <si>
    <t>254_LPS</t>
  </si>
  <si>
    <t>254_LPS+SAPP</t>
  </si>
  <si>
    <t>255_0</t>
  </si>
  <si>
    <t>255_LPS</t>
  </si>
  <si>
    <t>255_LPS+SAPP</t>
  </si>
  <si>
    <t>256_0</t>
  </si>
  <si>
    <t>256_LPS</t>
  </si>
  <si>
    <t>256_LPS+SAPP</t>
  </si>
  <si>
    <t>257_0</t>
  </si>
  <si>
    <t>257_LPS</t>
  </si>
  <si>
    <t>257_LPS+SAPP</t>
  </si>
  <si>
    <t>259_0</t>
  </si>
  <si>
    <t>259_LPS</t>
  </si>
  <si>
    <t>259_LPS+SAPP</t>
  </si>
  <si>
    <t>264_0</t>
  </si>
  <si>
    <t>264_LPS</t>
  </si>
  <si>
    <t>264_LPS+SAPP</t>
  </si>
  <si>
    <t>265_0</t>
  </si>
  <si>
    <t>265_LPS</t>
  </si>
  <si>
    <t>265_LPS+SAPP</t>
  </si>
  <si>
    <t>266_0</t>
  </si>
  <si>
    <t>266_LPS</t>
  </si>
  <si>
    <t>266_LPS+SAPP</t>
  </si>
  <si>
    <t>TNFa</t>
  </si>
  <si>
    <t>cxmicroglia</t>
  </si>
  <si>
    <t>mut</t>
  </si>
  <si>
    <t>wt</t>
  </si>
  <si>
    <t>241_0</t>
  </si>
  <si>
    <t>247_0</t>
  </si>
  <si>
    <t>249_0</t>
  </si>
  <si>
    <t>253_0</t>
  </si>
  <si>
    <t>242_0</t>
  </si>
  <si>
    <t>248_0</t>
  </si>
  <si>
    <t>251_0</t>
  </si>
  <si>
    <t>252_0</t>
  </si>
  <si>
    <t>242_LPS</t>
  </si>
  <si>
    <t>248_LPS</t>
  </si>
  <si>
    <t>251_LPS</t>
  </si>
  <si>
    <t>252_LPS</t>
  </si>
  <si>
    <t>242_LPS+SAPP</t>
  </si>
  <si>
    <t>248_LPS+SAPP</t>
  </si>
  <si>
    <t>251_LPS+SAPP</t>
  </si>
  <si>
    <t>252_LPS+SAPP</t>
  </si>
  <si>
    <t>241_LPS</t>
  </si>
  <si>
    <t>247_LPS</t>
  </si>
  <si>
    <t>249_LPS</t>
  </si>
  <si>
    <t>253_LPS</t>
  </si>
  <si>
    <t>241_LPS+SAPP</t>
  </si>
  <si>
    <t>247_LPS+SAPP</t>
  </si>
  <si>
    <t>249_LPS+SAPP</t>
  </si>
  <si>
    <t>253_LPS+SAPP</t>
  </si>
  <si>
    <t>wt_0</t>
  </si>
  <si>
    <t>wt_LPS</t>
  </si>
  <si>
    <t>wt_LPS+SAPP</t>
  </si>
  <si>
    <t>mut_0</t>
  </si>
  <si>
    <t>mut_LPS</t>
  </si>
  <si>
    <t>mut_LPS+SAPP</t>
  </si>
  <si>
    <t>IL-1b</t>
  </si>
  <si>
    <t>ctrl microglia</t>
  </si>
  <si>
    <t>PBS</t>
  </si>
  <si>
    <t xml:space="preserve">LPS </t>
  </si>
  <si>
    <t>ric8a/cx3cr1-cre mut microglia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</si>
</sst>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'10-17-18.csv'!$U$53</c:f>
              <c:strCache>
                <c:ptCount val="1"/>
                <c:pt idx="0">
                  <c:v>IL-1b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'10-17-18.csv'!$W$54:$W$59</c:f>
                <c:numCache>
                  <c:formatCode>General</c:formatCode>
                  <c:ptCount val="6"/>
                  <c:pt idx="0">
                    <c:v>5.2747163992409474E-2</c:v>
                  </c:pt>
                  <c:pt idx="1">
                    <c:v>4.7987049501138287E-2</c:v>
                  </c:pt>
                  <c:pt idx="2">
                    <c:v>5.2703391888875462E-2</c:v>
                  </c:pt>
                  <c:pt idx="3">
                    <c:v>2.1143863234668523E-2</c:v>
                  </c:pt>
                  <c:pt idx="4">
                    <c:v>5.4394294591860959E-2</c:v>
                  </c:pt>
                  <c:pt idx="5">
                    <c:v>0.10774901314576608</c:v>
                  </c:pt>
                </c:numCache>
              </c:numRef>
            </c:plus>
            <c:minus>
              <c:numRef>
                <c:f>'10-17-18.csv'!$W$54:$W$59</c:f>
                <c:numCache>
                  <c:formatCode>General</c:formatCode>
                  <c:ptCount val="6"/>
                  <c:pt idx="0">
                    <c:v>5.2747163992409474E-2</c:v>
                  </c:pt>
                  <c:pt idx="1">
                    <c:v>4.7987049501138287E-2</c:v>
                  </c:pt>
                  <c:pt idx="2">
                    <c:v>5.2703391888875462E-2</c:v>
                  </c:pt>
                  <c:pt idx="3">
                    <c:v>2.1143863234668523E-2</c:v>
                  </c:pt>
                  <c:pt idx="4">
                    <c:v>5.4394294591860959E-2</c:v>
                  </c:pt>
                  <c:pt idx="5">
                    <c:v>0.10774901314576608</c:v>
                  </c:pt>
                </c:numCache>
              </c:numRef>
            </c:minus>
          </c:errBars>
          <c:cat>
            <c:strRef>
              <c:f>'10-17-18.csv'!$T$54:$T$59</c:f>
              <c:strCache>
                <c:ptCount val="6"/>
                <c:pt idx="0">
                  <c:v>wt_0</c:v>
                </c:pt>
                <c:pt idx="1">
                  <c:v>wt_LPS</c:v>
                </c:pt>
                <c:pt idx="2">
                  <c:v>wt_LPS+SAPP</c:v>
                </c:pt>
                <c:pt idx="3">
                  <c:v>mut_0</c:v>
                </c:pt>
                <c:pt idx="4">
                  <c:v>mut_LPS</c:v>
                </c:pt>
                <c:pt idx="5">
                  <c:v>mut_LPS+SAPP</c:v>
                </c:pt>
              </c:strCache>
            </c:strRef>
          </c:cat>
          <c:val>
            <c:numRef>
              <c:f>'10-17-18.csv'!$U$54:$U$59</c:f>
              <c:numCache>
                <c:formatCode>General</c:formatCode>
                <c:ptCount val="6"/>
                <c:pt idx="0">
                  <c:v>0.34091164060923168</c:v>
                </c:pt>
                <c:pt idx="1">
                  <c:v>0.62442511319650063</c:v>
                </c:pt>
                <c:pt idx="2">
                  <c:v>0.78551291716784244</c:v>
                </c:pt>
                <c:pt idx="3">
                  <c:v>8.639992828933557E-2</c:v>
                </c:pt>
                <c:pt idx="4">
                  <c:v>0.92327691076163199</c:v>
                </c:pt>
                <c:pt idx="5">
                  <c:v>1.1088834999211896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9-0046-9079-C410A6DEA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6799096"/>
        <c:axId val="2146794008"/>
      </c:barChart>
      <c:catAx>
        <c:axId val="2146799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6794008"/>
        <c:crosses val="autoZero"/>
        <c:auto val="1"/>
        <c:lblAlgn val="ctr"/>
        <c:lblOffset val="100"/>
        <c:noMultiLvlLbl val="0"/>
      </c:catAx>
      <c:valAx>
        <c:axId val="2146794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7990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qRT-PCR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'10-17-18.csv'!$X$81:$X$84</c:f>
                <c:numCache>
                  <c:formatCode>General</c:formatCode>
                  <c:ptCount val="4"/>
                  <c:pt idx="0">
                    <c:v>5.2747163992409474E-2</c:v>
                  </c:pt>
                  <c:pt idx="1">
                    <c:v>4.7987049501138287E-2</c:v>
                  </c:pt>
                  <c:pt idx="2">
                    <c:v>2.1143863234668523E-2</c:v>
                  </c:pt>
                  <c:pt idx="3">
                    <c:v>5.4394294591860959E-2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'10-17-18.csv'!$T$81:$U$84</c:f>
              <c:multiLvlStrCache>
                <c:ptCount val="4"/>
                <c:lvl>
                  <c:pt idx="0">
                    <c:v>PBS</c:v>
                  </c:pt>
                  <c:pt idx="1">
                    <c:v>LPS </c:v>
                  </c:pt>
                  <c:pt idx="2">
                    <c:v>PBS</c:v>
                  </c:pt>
                  <c:pt idx="3">
                    <c:v>LPS 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'10-17-18.csv'!$V$81:$V$84</c:f>
              <c:numCache>
                <c:formatCode>General</c:formatCode>
                <c:ptCount val="4"/>
                <c:pt idx="0">
                  <c:v>0.34091164060923201</c:v>
                </c:pt>
                <c:pt idx="1">
                  <c:v>0.62442511319650063</c:v>
                </c:pt>
                <c:pt idx="2">
                  <c:v>8.639992828933557E-2</c:v>
                </c:pt>
                <c:pt idx="3">
                  <c:v>0.92327691076163199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A-9045-987B-ADA39A3FC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0167199"/>
        <c:axId val="1663562815"/>
      </c:barChart>
      <c:catAx>
        <c:axId val="1730167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562815"/>
        <c:crosses val="autoZero"/>
        <c:auto val="1"/>
        <c:lblAlgn val="ctr"/>
        <c:lblOffset val="100"/>
        <c:noMultiLvlLbl val="0"/>
      </c:catAx>
      <c:valAx>
        <c:axId val="1663562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167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673100</xdr:colOff>
      <xdr:row>61</xdr:row>
      <xdr:rowOff>63500</xdr:rowOff>
    </xdr:from>
    <xdr:to>
      <xdr:col>23</xdr:col>
      <xdr:colOff>254000</xdr:colOff>
      <xdr:row>76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508000</xdr:colOff>
      <xdr:row>90</xdr:row>
      <xdr:rowOff>184150</xdr:rowOff>
    </xdr:from>
    <xdr:to>
      <xdr:col>22</xdr:col>
      <xdr:colOff>673100</xdr:colOff>
      <xdr:row>105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34FD0E7-7E10-D146-9EE2-612F010EAA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7"/>
  <sheetViews>
    <sheetView tabSelected="1" topLeftCell="B74" workbookViewId="0">
      <selection activeCell="AB114" sqref="AB114"/>
    </sheetView>
  </sheetViews>
  <sheetFormatPr baseColWidth="10" defaultRowHeight="16" x14ac:dyDescent="0.2"/>
  <cols>
    <col min="2" max="2" width="13.1640625" bestFit="1" customWidth="1"/>
    <col min="7" max="7" width="13.1640625" bestFit="1" customWidth="1"/>
    <col min="8" max="13" width="0" hidden="1" customWidth="1"/>
    <col min="16" max="16" width="14.33203125" bestFit="1" customWidth="1"/>
    <col min="24" max="24" width="12.16406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O1" t="s">
        <v>12</v>
      </c>
      <c r="P1" t="s">
        <v>13</v>
      </c>
    </row>
    <row r="2" spans="1:19" x14ac:dyDescent="0.2">
      <c r="A2" t="s">
        <v>14</v>
      </c>
      <c r="B2" t="s">
        <v>113</v>
      </c>
      <c r="C2" t="s">
        <v>15</v>
      </c>
      <c r="D2" t="s">
        <v>16</v>
      </c>
      <c r="E2">
        <v>17.1373</v>
      </c>
    </row>
    <row r="3" spans="1:19" x14ac:dyDescent="0.2">
      <c r="A3" t="s">
        <v>17</v>
      </c>
      <c r="B3" t="s">
        <v>113</v>
      </c>
      <c r="C3" t="s">
        <v>15</v>
      </c>
      <c r="D3" t="s">
        <v>16</v>
      </c>
      <c r="E3">
        <v>16.9923</v>
      </c>
      <c r="P3" t="s">
        <v>140</v>
      </c>
      <c r="Q3" t="s">
        <v>137</v>
      </c>
      <c r="R3" t="s">
        <v>171</v>
      </c>
    </row>
    <row r="4" spans="1:19" x14ac:dyDescent="0.2">
      <c r="A4" t="s">
        <v>18</v>
      </c>
      <c r="B4" t="s">
        <v>114</v>
      </c>
      <c r="C4" t="s">
        <v>15</v>
      </c>
      <c r="D4" t="s">
        <v>16</v>
      </c>
      <c r="E4">
        <v>16.190999999999999</v>
      </c>
      <c r="P4" t="s">
        <v>141</v>
      </c>
      <c r="Q4">
        <v>5.059013853421291E-2</v>
      </c>
      <c r="R4">
        <v>0.3551499038864927</v>
      </c>
    </row>
    <row r="5" spans="1:19" x14ac:dyDescent="0.2">
      <c r="A5" t="s">
        <v>19</v>
      </c>
      <c r="B5" t="s">
        <v>114</v>
      </c>
      <c r="C5" t="s">
        <v>15</v>
      </c>
      <c r="D5" t="s">
        <v>16</v>
      </c>
      <c r="E5">
        <v>16.216999999999999</v>
      </c>
      <c r="P5" t="s">
        <v>142</v>
      </c>
      <c r="Q5">
        <v>2.0259607014853128E-2</v>
      </c>
      <c r="R5">
        <v>0.25752778499868667</v>
      </c>
    </row>
    <row r="6" spans="1:19" x14ac:dyDescent="0.2">
      <c r="A6" t="s">
        <v>20</v>
      </c>
      <c r="B6" t="s">
        <v>115</v>
      </c>
      <c r="C6" t="s">
        <v>15</v>
      </c>
      <c r="D6" t="s">
        <v>16</v>
      </c>
      <c r="E6">
        <v>16.234200000000001</v>
      </c>
      <c r="P6" t="s">
        <v>143</v>
      </c>
      <c r="Q6">
        <v>2.8695135557055003E-2</v>
      </c>
      <c r="R6">
        <v>0.57622333866562814</v>
      </c>
    </row>
    <row r="7" spans="1:19" x14ac:dyDescent="0.2">
      <c r="A7" t="s">
        <v>21</v>
      </c>
      <c r="B7" t="s">
        <v>115</v>
      </c>
      <c r="C7" t="s">
        <v>15</v>
      </c>
      <c r="D7" t="s">
        <v>16</v>
      </c>
      <c r="E7">
        <v>16.623000000000001</v>
      </c>
      <c r="G7" t="s">
        <v>138</v>
      </c>
      <c r="P7" t="s">
        <v>144</v>
      </c>
      <c r="Q7">
        <v>1.8996796996471676E-2</v>
      </c>
      <c r="R7">
        <v>0.21834024787886519</v>
      </c>
    </row>
    <row r="8" spans="1:19" x14ac:dyDescent="0.2">
      <c r="A8" t="s">
        <v>22</v>
      </c>
      <c r="B8" t="s">
        <v>116</v>
      </c>
      <c r="C8" t="s">
        <v>15</v>
      </c>
      <c r="D8" t="s">
        <v>16</v>
      </c>
      <c r="E8">
        <v>17.179200000000002</v>
      </c>
      <c r="P8" t="s">
        <v>116</v>
      </c>
      <c r="Q8">
        <v>4.0133478086457453E-2</v>
      </c>
      <c r="R8">
        <v>0.6067819183085269</v>
      </c>
    </row>
    <row r="9" spans="1:19" x14ac:dyDescent="0.2">
      <c r="A9" t="s">
        <v>23</v>
      </c>
      <c r="B9" t="s">
        <v>116</v>
      </c>
      <c r="C9" t="s">
        <v>15</v>
      </c>
      <c r="D9" t="s">
        <v>16</v>
      </c>
      <c r="E9">
        <v>16.997199999999999</v>
      </c>
      <c r="P9" t="s">
        <v>119</v>
      </c>
      <c r="Q9">
        <v>1.7802824996304634E-2</v>
      </c>
      <c r="R9">
        <v>0.20634780542280476</v>
      </c>
      <c r="S9" s="3"/>
    </row>
    <row r="10" spans="1:19" x14ac:dyDescent="0.2">
      <c r="A10" t="s">
        <v>24</v>
      </c>
      <c r="B10" t="s">
        <v>117</v>
      </c>
      <c r="C10" t="s">
        <v>15</v>
      </c>
      <c r="D10" t="s">
        <v>16</v>
      </c>
      <c r="E10">
        <v>15.9946</v>
      </c>
      <c r="P10" t="s">
        <v>122</v>
      </c>
      <c r="Q10">
        <v>2.577828328007984E-2</v>
      </c>
      <c r="R10">
        <v>0.28449989003231874</v>
      </c>
    </row>
    <row r="11" spans="1:19" x14ac:dyDescent="0.2">
      <c r="A11" t="s">
        <v>25</v>
      </c>
      <c r="B11" t="s">
        <v>117</v>
      </c>
      <c r="C11" t="s">
        <v>15</v>
      </c>
      <c r="D11" t="s">
        <v>16</v>
      </c>
      <c r="E11">
        <v>15.985300000000001</v>
      </c>
      <c r="P11" t="s">
        <v>125</v>
      </c>
      <c r="Q11">
        <v>3.5423485904444663E-2</v>
      </c>
      <c r="R11">
        <v>0.52396777821226836</v>
      </c>
    </row>
    <row r="12" spans="1:19" x14ac:dyDescent="0.2">
      <c r="A12" t="s">
        <v>26</v>
      </c>
      <c r="B12" t="s">
        <v>118</v>
      </c>
      <c r="C12" t="s">
        <v>15</v>
      </c>
      <c r="D12" t="s">
        <v>16</v>
      </c>
      <c r="E12">
        <v>16.366900000000001</v>
      </c>
      <c r="P12" t="s">
        <v>128</v>
      </c>
      <c r="Q12">
        <v>2.6329063185781456E-2</v>
      </c>
      <c r="R12">
        <v>0.15930351443654434</v>
      </c>
    </row>
    <row r="13" spans="1:19" x14ac:dyDescent="0.2">
      <c r="A13" t="s">
        <v>27</v>
      </c>
      <c r="B13" t="s">
        <v>118</v>
      </c>
      <c r="C13" t="s">
        <v>15</v>
      </c>
      <c r="D13" t="s">
        <v>16</v>
      </c>
      <c r="E13">
        <v>16.471</v>
      </c>
      <c r="P13" t="s">
        <v>134</v>
      </c>
      <c r="Q13">
        <v>5.2974798306834478E-2</v>
      </c>
      <c r="R13">
        <v>0.22097422425018046</v>
      </c>
    </row>
    <row r="14" spans="1:19" x14ac:dyDescent="0.2">
      <c r="A14" t="s">
        <v>28</v>
      </c>
      <c r="B14" t="s">
        <v>113</v>
      </c>
      <c r="C14" t="s">
        <v>29</v>
      </c>
      <c r="D14" t="s">
        <v>16</v>
      </c>
      <c r="E14">
        <v>22.828299999999999</v>
      </c>
      <c r="P14" t="s">
        <v>157</v>
      </c>
      <c r="Q14">
        <v>0.28742351439315428</v>
      </c>
      <c r="R14">
        <v>0.71581069277694254</v>
      </c>
    </row>
    <row r="15" spans="1:19" x14ac:dyDescent="0.2">
      <c r="A15" t="s">
        <v>30</v>
      </c>
      <c r="B15" t="s">
        <v>113</v>
      </c>
      <c r="C15" t="s">
        <v>29</v>
      </c>
      <c r="D15" t="s">
        <v>16</v>
      </c>
      <c r="E15">
        <v>22.807400000000001</v>
      </c>
      <c r="P15" t="s">
        <v>158</v>
      </c>
      <c r="Q15">
        <v>0.2432227358999263</v>
      </c>
      <c r="R15">
        <v>0.58625490770587529</v>
      </c>
    </row>
    <row r="16" spans="1:19" x14ac:dyDescent="0.2">
      <c r="A16" t="s">
        <v>31</v>
      </c>
      <c r="B16" t="s">
        <v>114</v>
      </c>
      <c r="C16" t="s">
        <v>29</v>
      </c>
      <c r="D16" t="s">
        <v>16</v>
      </c>
      <c r="E16">
        <v>17.306799999999999</v>
      </c>
      <c r="P16" t="s">
        <v>159</v>
      </c>
      <c r="Q16">
        <v>0.21019496258442266</v>
      </c>
      <c r="R16">
        <v>0.97664083103217769</v>
      </c>
    </row>
    <row r="17" spans="1:24" x14ac:dyDescent="0.2">
      <c r="A17" t="s">
        <v>32</v>
      </c>
      <c r="B17" t="s">
        <v>114</v>
      </c>
      <c r="C17" t="s">
        <v>29</v>
      </c>
      <c r="D17" t="s">
        <v>16</v>
      </c>
      <c r="E17">
        <v>17.232800000000001</v>
      </c>
      <c r="P17" t="s">
        <v>160</v>
      </c>
      <c r="Q17">
        <v>0.29975381080120006</v>
      </c>
      <c r="R17">
        <v>0.66271018635158219</v>
      </c>
    </row>
    <row r="18" spans="1:24" x14ac:dyDescent="0.2">
      <c r="A18" t="s">
        <v>33</v>
      </c>
      <c r="B18" t="s">
        <v>115</v>
      </c>
      <c r="C18" t="s">
        <v>29</v>
      </c>
      <c r="D18" t="s">
        <v>16</v>
      </c>
      <c r="E18">
        <v>17.477499999999999</v>
      </c>
      <c r="P18" t="s">
        <v>117</v>
      </c>
      <c r="Q18">
        <v>0.18590661360728403</v>
      </c>
      <c r="R18">
        <v>0.64340542253691102</v>
      </c>
    </row>
    <row r="19" spans="1:24" x14ac:dyDescent="0.2">
      <c r="A19" t="s">
        <v>34</v>
      </c>
      <c r="B19" t="s">
        <v>115</v>
      </c>
      <c r="C19" t="s">
        <v>29</v>
      </c>
      <c r="D19" t="s">
        <v>16</v>
      </c>
      <c r="E19">
        <v>17.474</v>
      </c>
      <c r="P19" t="s">
        <v>120</v>
      </c>
      <c r="Q19">
        <v>0.14979381903563388</v>
      </c>
      <c r="R19">
        <v>0.49809747406652666</v>
      </c>
    </row>
    <row r="20" spans="1:24" x14ac:dyDescent="0.2">
      <c r="A20" t="s">
        <v>35</v>
      </c>
      <c r="B20" t="s">
        <v>116</v>
      </c>
      <c r="C20" t="s">
        <v>29</v>
      </c>
      <c r="D20" t="s">
        <v>16</v>
      </c>
      <c r="E20">
        <v>21.768699999999999</v>
      </c>
      <c r="H20" t="s">
        <v>15</v>
      </c>
      <c r="I20" t="s">
        <v>137</v>
      </c>
      <c r="L20" t="s">
        <v>171</v>
      </c>
      <c r="P20" t="s">
        <v>123</v>
      </c>
      <c r="Q20">
        <v>0.34080065182062752</v>
      </c>
      <c r="R20">
        <v>0.63701533133339361</v>
      </c>
    </row>
    <row r="21" spans="1:24" x14ac:dyDescent="0.2">
      <c r="A21" t="s">
        <v>36</v>
      </c>
      <c r="B21" t="s">
        <v>116</v>
      </c>
      <c r="C21" t="s">
        <v>29</v>
      </c>
      <c r="D21" t="s">
        <v>16</v>
      </c>
      <c r="E21">
        <v>21.6858</v>
      </c>
      <c r="F21" t="s">
        <v>139</v>
      </c>
      <c r="G21" s="2" t="s">
        <v>113</v>
      </c>
      <c r="H21">
        <f>AVERAGE(E2:E3)</f>
        <v>17.064799999999998</v>
      </c>
      <c r="I21">
        <f>AVERAGE(E14:E15)</f>
        <v>22.81785</v>
      </c>
      <c r="J21">
        <f>H21-I21</f>
        <v>-5.7530500000000018</v>
      </c>
      <c r="K21">
        <f>2^J21</f>
        <v>1.8542119831343261E-2</v>
      </c>
      <c r="L21">
        <v>21.2789</v>
      </c>
      <c r="M21">
        <f>H21-L21</f>
        <v>-4.214100000000002</v>
      </c>
      <c r="N21">
        <f>2^M21</f>
        <v>5.3880236740743603E-2</v>
      </c>
      <c r="P21" t="s">
        <v>126</v>
      </c>
      <c r="Q21">
        <v>0.2236709811756023</v>
      </c>
      <c r="R21">
        <v>0.50928671873715592</v>
      </c>
    </row>
    <row r="22" spans="1:24" x14ac:dyDescent="0.2">
      <c r="A22" t="s">
        <v>37</v>
      </c>
      <c r="B22" t="s">
        <v>117</v>
      </c>
      <c r="C22" t="s">
        <v>29</v>
      </c>
      <c r="D22" t="s">
        <v>16</v>
      </c>
      <c r="E22" s="1">
        <v>17.3934</v>
      </c>
      <c r="G22" s="2" t="s">
        <v>114</v>
      </c>
      <c r="H22">
        <f>AVERAGE(E4:E5)</f>
        <v>16.204000000000001</v>
      </c>
      <c r="I22">
        <f>AVERAGE(E16:E17)</f>
        <v>17.2698</v>
      </c>
      <c r="J22">
        <f t="shared" ref="J22:J44" si="0">H22-I22</f>
        <v>-1.0657999999999994</v>
      </c>
      <c r="K22">
        <f t="shared" ref="K22:K44" si="1">2^J22</f>
        <v>0.4777076879485157</v>
      </c>
      <c r="L22">
        <v>16.201050000000002</v>
      </c>
      <c r="M22">
        <f t="shared" ref="M22:M44" si="2">H22-L22</f>
        <v>2.9499999999984539E-3</v>
      </c>
      <c r="N22">
        <f t="shared" ref="N22:N44" si="3">2^M22</f>
        <v>1.0020468761794785</v>
      </c>
      <c r="P22" t="s">
        <v>129</v>
      </c>
      <c r="Q22">
        <v>0.10555376907945334</v>
      </c>
      <c r="R22">
        <v>0.42135261967743259</v>
      </c>
      <c r="T22" t="s">
        <v>137</v>
      </c>
    </row>
    <row r="23" spans="1:24" x14ac:dyDescent="0.2">
      <c r="A23" t="s">
        <v>38</v>
      </c>
      <c r="B23" t="s">
        <v>117</v>
      </c>
      <c r="C23" t="s">
        <v>29</v>
      </c>
      <c r="D23" t="s">
        <v>16</v>
      </c>
      <c r="E23" s="1">
        <v>19.441199999999998</v>
      </c>
      <c r="G23" s="2" t="s">
        <v>115</v>
      </c>
      <c r="H23">
        <f>AVERAGE(E6:E7)</f>
        <v>16.428600000000003</v>
      </c>
      <c r="I23">
        <f>AVERAGE(E18:E19)</f>
        <v>17.475749999999998</v>
      </c>
      <c r="J23">
        <f t="shared" si="0"/>
        <v>-1.0471499999999949</v>
      </c>
      <c r="K23">
        <f t="shared" si="1"/>
        <v>0.48392319633125658</v>
      </c>
      <c r="L23">
        <v>16.758299999999998</v>
      </c>
      <c r="M23">
        <f t="shared" si="2"/>
        <v>-0.32969999999999544</v>
      </c>
      <c r="N23">
        <f t="shared" si="3"/>
        <v>0.79570192811714313</v>
      </c>
      <c r="P23" t="s">
        <v>135</v>
      </c>
      <c r="Q23">
        <v>9.4676487941695475E-2</v>
      </c>
      <c r="R23">
        <v>0.59367694774700785</v>
      </c>
      <c r="S23" t="s">
        <v>165</v>
      </c>
      <c r="T23">
        <f>AVERAGE(Q4:Q13)</f>
        <v>3.1698361186249524E-2</v>
      </c>
      <c r="U23">
        <f>STDEV(Q4:Q13)</f>
        <v>1.2705075900237072E-2</v>
      </c>
      <c r="V23">
        <f>U23/SQRT(10)</f>
        <v>4.0176977690063349E-3</v>
      </c>
    </row>
    <row r="24" spans="1:24" x14ac:dyDescent="0.2">
      <c r="A24" t="s">
        <v>39</v>
      </c>
      <c r="B24" t="s">
        <v>118</v>
      </c>
      <c r="C24" t="s">
        <v>29</v>
      </c>
      <c r="D24" t="s">
        <v>16</v>
      </c>
      <c r="E24">
        <v>18.436399999999999</v>
      </c>
      <c r="G24" t="s">
        <v>116</v>
      </c>
      <c r="H24">
        <f>AVERAGE(E8:E9)</f>
        <v>17.088200000000001</v>
      </c>
      <c r="I24">
        <f>AVERAGE(E20:E21)</f>
        <v>21.727249999999998</v>
      </c>
      <c r="J24">
        <f t="shared" si="0"/>
        <v>-4.6390499999999975</v>
      </c>
      <c r="K24">
        <f t="shared" si="1"/>
        <v>4.0133478086457453E-2</v>
      </c>
      <c r="L24">
        <v>17.808949999999999</v>
      </c>
      <c r="M24">
        <f t="shared" si="2"/>
        <v>-0.72074999999999889</v>
      </c>
      <c r="N24">
        <f t="shared" si="3"/>
        <v>0.6067819183085269</v>
      </c>
      <c r="P24" t="s">
        <v>161</v>
      </c>
      <c r="Q24">
        <v>0.27522816148629531</v>
      </c>
      <c r="R24">
        <v>0.77153312291364617</v>
      </c>
      <c r="S24" t="s">
        <v>166</v>
      </c>
      <c r="T24">
        <f>AVERAGE(Q14:Q23)</f>
        <v>0.21409973463389997</v>
      </c>
      <c r="U24">
        <f>STDEV(Q14:Q23)</f>
        <v>8.2121432044181264E-2</v>
      </c>
      <c r="V24">
        <f t="shared" ref="V24:V25" si="4">U24/SQRT(10)</f>
        <v>2.5969076997435007E-2</v>
      </c>
      <c r="X24">
        <f>TTEST(Q4:Q13,Q14:Q23,1,3)</f>
        <v>2.6773899825485105E-5</v>
      </c>
    </row>
    <row r="25" spans="1:24" x14ac:dyDescent="0.2">
      <c r="A25" t="s">
        <v>40</v>
      </c>
      <c r="B25" t="s">
        <v>118</v>
      </c>
      <c r="C25" t="s">
        <v>29</v>
      </c>
      <c r="D25" t="s">
        <v>16</v>
      </c>
      <c r="E25">
        <v>18.5977</v>
      </c>
      <c r="G25" t="s">
        <v>117</v>
      </c>
      <c r="H25">
        <f>AVERAGE(E10:E11)</f>
        <v>15.98995</v>
      </c>
      <c r="I25" s="1">
        <f>AVERAGE(E22:E23)</f>
        <v>18.417299999999997</v>
      </c>
      <c r="J25">
        <f t="shared" si="0"/>
        <v>-2.427349999999997</v>
      </c>
      <c r="K25">
        <f t="shared" si="1"/>
        <v>0.18590661360728403</v>
      </c>
      <c r="L25">
        <v>16.626149999999999</v>
      </c>
      <c r="M25">
        <f t="shared" si="2"/>
        <v>-0.63619999999999877</v>
      </c>
      <c r="N25">
        <f t="shared" si="3"/>
        <v>0.64340542253691102</v>
      </c>
      <c r="P25" t="s">
        <v>162</v>
      </c>
      <c r="Q25">
        <v>0.17779048239708994</v>
      </c>
      <c r="R25">
        <v>0.6377221958392717</v>
      </c>
      <c r="S25" t="s">
        <v>167</v>
      </c>
      <c r="T25">
        <f>AVERAGE(Q24:Q33)</f>
        <v>0.21218001207063097</v>
      </c>
      <c r="U25">
        <f>STDEV(Q24:Q33)</f>
        <v>7.0460736158859893E-2</v>
      </c>
      <c r="V25">
        <f t="shared" si="4"/>
        <v>2.2281641187418096E-2</v>
      </c>
    </row>
    <row r="26" spans="1:24" x14ac:dyDescent="0.2">
      <c r="A26" t="s">
        <v>41</v>
      </c>
      <c r="B26" t="s">
        <v>119</v>
      </c>
      <c r="C26" t="s">
        <v>15</v>
      </c>
      <c r="D26" t="s">
        <v>16</v>
      </c>
      <c r="E26">
        <v>16.3857</v>
      </c>
      <c r="G26" t="s">
        <v>118</v>
      </c>
      <c r="H26">
        <f>AVERAGE(E12:E13)</f>
        <v>16.418950000000002</v>
      </c>
      <c r="I26">
        <f>AVERAGE(E24:E25)</f>
        <v>18.517049999999998</v>
      </c>
      <c r="J26">
        <f t="shared" si="0"/>
        <v>-2.0980999999999952</v>
      </c>
      <c r="K26">
        <f t="shared" si="1"/>
        <v>0.23356564662275311</v>
      </c>
      <c r="L26">
        <v>17.107250000000001</v>
      </c>
      <c r="M26">
        <f t="shared" si="2"/>
        <v>-0.68829999999999814</v>
      </c>
      <c r="N26">
        <f t="shared" si="3"/>
        <v>0.62058468538735423</v>
      </c>
      <c r="P26" t="s">
        <v>163</v>
      </c>
      <c r="Q26">
        <v>0.22829165038020202</v>
      </c>
      <c r="R26">
        <v>1.0353725680817412</v>
      </c>
      <c r="S26" t="s">
        <v>168</v>
      </c>
      <c r="T26">
        <f>AVERAGE(Q38:Q43)</f>
        <v>3.4977887391648865E-2</v>
      </c>
      <c r="U26">
        <f>STDEV(Q38:Q43)</f>
        <v>1.2620495296218771E-2</v>
      </c>
      <c r="V26">
        <f>U26/SQRT(6)</f>
        <v>5.152295629488538E-3</v>
      </c>
    </row>
    <row r="27" spans="1:24" x14ac:dyDescent="0.2">
      <c r="A27" t="s">
        <v>42</v>
      </c>
      <c r="B27" t="s">
        <v>119</v>
      </c>
      <c r="C27" t="s">
        <v>15</v>
      </c>
      <c r="D27" t="s">
        <v>16</v>
      </c>
      <c r="E27">
        <v>16.325099999999999</v>
      </c>
      <c r="G27" s="3" t="s">
        <v>119</v>
      </c>
      <c r="H27">
        <f>AVERAGE(E26:E27)</f>
        <v>16.355399999999999</v>
      </c>
      <c r="I27">
        <f>AVERAGE(E38:E39)</f>
        <v>22.167149999999999</v>
      </c>
      <c r="J27">
        <f t="shared" si="0"/>
        <v>-5.81175</v>
      </c>
      <c r="K27">
        <f t="shared" si="1"/>
        <v>1.7802824996304634E-2</v>
      </c>
      <c r="L27">
        <v>18.632249999999999</v>
      </c>
      <c r="M27">
        <f t="shared" si="2"/>
        <v>-2.2768499999999996</v>
      </c>
      <c r="N27">
        <f t="shared" si="3"/>
        <v>0.20634780542280476</v>
      </c>
      <c r="P27" t="s">
        <v>164</v>
      </c>
      <c r="Q27">
        <v>0.24882442245353828</v>
      </c>
      <c r="R27">
        <v>0.97806347344733935</v>
      </c>
      <c r="S27" t="s">
        <v>169</v>
      </c>
      <c r="T27">
        <f>AVERAGE(Q44:Q49)</f>
        <v>0.47072642216178845</v>
      </c>
      <c r="U27">
        <f>STDEV(Q44:Q49)</f>
        <v>0.10952704813682289</v>
      </c>
      <c r="V27">
        <f>U27/SQRT(6)</f>
        <v>4.4714230161411184E-2</v>
      </c>
      <c r="X27">
        <f>TTEST(Q14:Q23,Q24:Q33,1,1)</f>
        <v>0.43713078331747757</v>
      </c>
    </row>
    <row r="28" spans="1:24" x14ac:dyDescent="0.2">
      <c r="A28" t="s">
        <v>43</v>
      </c>
      <c r="B28" t="s">
        <v>120</v>
      </c>
      <c r="C28" t="s">
        <v>15</v>
      </c>
      <c r="D28" t="s">
        <v>16</v>
      </c>
      <c r="E28">
        <v>15.4819</v>
      </c>
      <c r="G28" s="3" t="s">
        <v>120</v>
      </c>
      <c r="H28">
        <f>AVERAGE(E28:E29)</f>
        <v>15.494949999999999</v>
      </c>
      <c r="I28">
        <f>AVERAGE(E40:E41)</f>
        <v>18.233899999999998</v>
      </c>
      <c r="J28">
        <f t="shared" si="0"/>
        <v>-2.7389499999999991</v>
      </c>
      <c r="K28">
        <f t="shared" si="1"/>
        <v>0.14979381903563388</v>
      </c>
      <c r="L28">
        <v>16.500450000000001</v>
      </c>
      <c r="M28">
        <f t="shared" si="2"/>
        <v>-1.0055000000000014</v>
      </c>
      <c r="N28">
        <f t="shared" si="3"/>
        <v>0.49809747406652666</v>
      </c>
      <c r="P28" t="s">
        <v>118</v>
      </c>
      <c r="Q28">
        <v>0.23356564662275311</v>
      </c>
      <c r="R28">
        <v>0.62058468538735423</v>
      </c>
      <c r="S28" t="s">
        <v>170</v>
      </c>
      <c r="T28">
        <f>AVERAGE(Q50:Q55)</f>
        <v>0.5715009470180975</v>
      </c>
      <c r="U28">
        <f>STDEV(Q50:Q55)</f>
        <v>0.12798932867268545</v>
      </c>
      <c r="V28">
        <f>U28/SQRT(6)</f>
        <v>5.2251424628241325E-2</v>
      </c>
      <c r="X28">
        <f>TTEST(Q44:Q49,Q50:Q55,1,1)</f>
        <v>9.6085682333827555E-2</v>
      </c>
    </row>
    <row r="29" spans="1:24" x14ac:dyDescent="0.2">
      <c r="A29" t="s">
        <v>44</v>
      </c>
      <c r="B29" t="s">
        <v>120</v>
      </c>
      <c r="C29" t="s">
        <v>15</v>
      </c>
      <c r="D29" t="s">
        <v>16</v>
      </c>
      <c r="E29">
        <v>15.507999999999999</v>
      </c>
      <c r="G29" s="3" t="s">
        <v>121</v>
      </c>
      <c r="H29">
        <f>AVERAGE(E30:E31)</f>
        <v>15.5815</v>
      </c>
      <c r="I29">
        <f>AVERAGE(E42:E43)</f>
        <v>18.059249999999999</v>
      </c>
      <c r="J29">
        <f t="shared" si="0"/>
        <v>-2.4777499999999986</v>
      </c>
      <c r="K29">
        <f t="shared" si="1"/>
        <v>0.17952417030080287</v>
      </c>
      <c r="L29">
        <v>16.034400000000002</v>
      </c>
      <c r="M29">
        <f t="shared" si="2"/>
        <v>-0.45290000000000141</v>
      </c>
      <c r="N29">
        <f t="shared" si="3"/>
        <v>0.7305728269673688</v>
      </c>
      <c r="P29" t="s">
        <v>121</v>
      </c>
      <c r="Q29">
        <v>0.17952417030080287</v>
      </c>
      <c r="R29">
        <v>0.7305728269673688</v>
      </c>
    </row>
    <row r="30" spans="1:24" x14ac:dyDescent="0.2">
      <c r="A30" t="s">
        <v>45</v>
      </c>
      <c r="B30" t="s">
        <v>121</v>
      </c>
      <c r="C30" t="s">
        <v>15</v>
      </c>
      <c r="D30" t="s">
        <v>16</v>
      </c>
      <c r="E30">
        <v>15.61</v>
      </c>
      <c r="G30" t="s">
        <v>122</v>
      </c>
      <c r="H30">
        <f>AVERAGE(E32:E33)</f>
        <v>16.859249999999999</v>
      </c>
      <c r="I30">
        <f>AVERAGE(E44:E45)</f>
        <v>22.136949999999999</v>
      </c>
      <c r="J30">
        <f t="shared" si="0"/>
        <v>-5.2776999999999994</v>
      </c>
      <c r="K30">
        <f t="shared" si="1"/>
        <v>2.577828328007984E-2</v>
      </c>
      <c r="L30">
        <v>18.672750000000001</v>
      </c>
      <c r="M30">
        <f t="shared" si="2"/>
        <v>-1.8135000000000012</v>
      </c>
      <c r="N30">
        <f t="shared" si="3"/>
        <v>0.28449989003231874</v>
      </c>
      <c r="P30" t="s">
        <v>124</v>
      </c>
      <c r="Q30">
        <v>0.31545366117283685</v>
      </c>
      <c r="R30">
        <v>0.74391000189338741</v>
      </c>
    </row>
    <row r="31" spans="1:24" x14ac:dyDescent="0.2">
      <c r="A31" t="s">
        <v>46</v>
      </c>
      <c r="B31" t="s">
        <v>121</v>
      </c>
      <c r="C31" t="s">
        <v>15</v>
      </c>
      <c r="D31" t="s">
        <v>16</v>
      </c>
      <c r="E31">
        <v>15.553000000000001</v>
      </c>
      <c r="G31" t="s">
        <v>123</v>
      </c>
      <c r="H31">
        <f>AVERAGE(E34:E35)</f>
        <v>16.656100000000002</v>
      </c>
      <c r="I31">
        <f>AVERAGE(E46:E47)</f>
        <v>18.209099999999999</v>
      </c>
      <c r="J31">
        <f t="shared" si="0"/>
        <v>-1.5529999999999973</v>
      </c>
      <c r="K31">
        <f t="shared" si="1"/>
        <v>0.34080065182062752</v>
      </c>
      <c r="L31">
        <v>17.306699999999999</v>
      </c>
      <c r="M31">
        <f t="shared" si="2"/>
        <v>-0.65059999999999718</v>
      </c>
      <c r="N31">
        <f t="shared" si="3"/>
        <v>0.63701533133339361</v>
      </c>
      <c r="P31" t="s">
        <v>127</v>
      </c>
      <c r="Q31">
        <v>0.25399112639055937</v>
      </c>
      <c r="R31">
        <v>1.0280069370828904</v>
      </c>
    </row>
    <row r="32" spans="1:24" x14ac:dyDescent="0.2">
      <c r="A32" t="s">
        <v>47</v>
      </c>
      <c r="B32" t="s">
        <v>122</v>
      </c>
      <c r="C32" t="s">
        <v>15</v>
      </c>
      <c r="D32" t="s">
        <v>16</v>
      </c>
      <c r="E32">
        <v>16.840499999999999</v>
      </c>
      <c r="G32" t="s">
        <v>124</v>
      </c>
      <c r="H32">
        <f>AVERAGE(E36:E37)</f>
        <v>16.348599999999998</v>
      </c>
      <c r="I32">
        <f>AVERAGE(E48:E49)</f>
        <v>18.013100000000001</v>
      </c>
      <c r="J32">
        <f t="shared" si="0"/>
        <v>-1.6645000000000039</v>
      </c>
      <c r="K32">
        <f t="shared" si="1"/>
        <v>0.31545366117283685</v>
      </c>
      <c r="L32">
        <v>16.775399999999998</v>
      </c>
      <c r="M32">
        <f t="shared" si="2"/>
        <v>-0.42680000000000007</v>
      </c>
      <c r="N32">
        <f t="shared" si="3"/>
        <v>0.74391000189338741</v>
      </c>
      <c r="P32" t="s">
        <v>130</v>
      </c>
      <c r="Q32">
        <v>0.12485279297188</v>
      </c>
      <c r="R32">
        <v>0.61310241817802325</v>
      </c>
    </row>
    <row r="33" spans="1:19" x14ac:dyDescent="0.2">
      <c r="A33" t="s">
        <v>48</v>
      </c>
      <c r="B33" t="s">
        <v>122</v>
      </c>
      <c r="C33" t="s">
        <v>15</v>
      </c>
      <c r="D33" t="s">
        <v>16</v>
      </c>
      <c r="E33">
        <v>16.878</v>
      </c>
      <c r="G33" t="s">
        <v>125</v>
      </c>
      <c r="H33">
        <f>AVERAGE(E50:E51)</f>
        <v>16.421399999999998</v>
      </c>
      <c r="I33">
        <f>AVERAGE(E62:E63)</f>
        <v>21.240549999999999</v>
      </c>
      <c r="J33">
        <f t="shared" si="0"/>
        <v>-4.8191500000000005</v>
      </c>
      <c r="K33">
        <f t="shared" si="1"/>
        <v>3.5423485904444663E-2</v>
      </c>
      <c r="L33">
        <v>17.353850000000001</v>
      </c>
      <c r="M33">
        <f t="shared" si="2"/>
        <v>-0.93245000000000289</v>
      </c>
      <c r="N33">
        <f t="shared" si="3"/>
        <v>0.52396777821226836</v>
      </c>
      <c r="P33" t="s">
        <v>136</v>
      </c>
      <c r="Q33">
        <v>8.4278006530352251E-2</v>
      </c>
      <c r="R33">
        <v>0.6962609418874024</v>
      </c>
    </row>
    <row r="34" spans="1:19" x14ac:dyDescent="0.2">
      <c r="A34" t="s">
        <v>49</v>
      </c>
      <c r="B34" t="s">
        <v>123</v>
      </c>
      <c r="C34" t="s">
        <v>15</v>
      </c>
      <c r="D34" t="s">
        <v>16</v>
      </c>
      <c r="E34">
        <v>16.641400000000001</v>
      </c>
      <c r="G34" t="s">
        <v>126</v>
      </c>
      <c r="H34">
        <f>AVERAGE(E52:E53)</f>
        <v>15.0992</v>
      </c>
      <c r="I34">
        <f>AVERAGE(E64:E65)</f>
        <v>17.25975</v>
      </c>
      <c r="J34">
        <f t="shared" si="0"/>
        <v>-2.1605500000000006</v>
      </c>
      <c r="K34">
        <f t="shared" si="1"/>
        <v>0.2236709811756023</v>
      </c>
      <c r="L34">
        <v>16.072649999999999</v>
      </c>
      <c r="M34">
        <f t="shared" si="2"/>
        <v>-0.9734499999999997</v>
      </c>
      <c r="N34">
        <f t="shared" si="3"/>
        <v>0.50928671873715592</v>
      </c>
    </row>
    <row r="35" spans="1:19" x14ac:dyDescent="0.2">
      <c r="A35" t="s">
        <v>50</v>
      </c>
      <c r="B35" t="s">
        <v>123</v>
      </c>
      <c r="C35" t="s">
        <v>15</v>
      </c>
      <c r="D35" t="s">
        <v>16</v>
      </c>
      <c r="E35">
        <v>16.6708</v>
      </c>
      <c r="G35" t="s">
        <v>127</v>
      </c>
      <c r="H35">
        <f>AVERAGE(E54:E55)</f>
        <v>16.304649999999999</v>
      </c>
      <c r="I35">
        <f>AVERAGE(E66:E67)</f>
        <v>18.2818</v>
      </c>
      <c r="J35">
        <f t="shared" si="0"/>
        <v>-1.9771500000000017</v>
      </c>
      <c r="K35">
        <f t="shared" si="1"/>
        <v>0.25399112639055937</v>
      </c>
      <c r="L35">
        <v>16.264800000000001</v>
      </c>
      <c r="M35">
        <f t="shared" si="2"/>
        <v>3.9849999999997721E-2</v>
      </c>
      <c r="N35">
        <f t="shared" si="3"/>
        <v>1.0280069370828904</v>
      </c>
    </row>
    <row r="36" spans="1:19" x14ac:dyDescent="0.2">
      <c r="A36" t="s">
        <v>51</v>
      </c>
      <c r="B36" t="s">
        <v>124</v>
      </c>
      <c r="C36" t="s">
        <v>15</v>
      </c>
      <c r="D36" t="s">
        <v>16</v>
      </c>
      <c r="E36">
        <v>16.3447</v>
      </c>
      <c r="G36" t="s">
        <v>128</v>
      </c>
      <c r="H36">
        <f>AVERAGE(E56:E57)</f>
        <v>15.9757</v>
      </c>
      <c r="I36">
        <f>AVERAGE(E68:E69)</f>
        <v>21.222899999999999</v>
      </c>
      <c r="J36">
        <f t="shared" si="0"/>
        <v>-5.2471999999999994</v>
      </c>
      <c r="K36">
        <f t="shared" si="1"/>
        <v>2.6329063185781456E-2</v>
      </c>
      <c r="L36">
        <v>18.62585</v>
      </c>
      <c r="M36">
        <f t="shared" si="2"/>
        <v>-2.65015</v>
      </c>
      <c r="N36">
        <f t="shared" si="3"/>
        <v>0.15930351443654434</v>
      </c>
    </row>
    <row r="37" spans="1:19" x14ac:dyDescent="0.2">
      <c r="A37" t="s">
        <v>52</v>
      </c>
      <c r="B37" t="s">
        <v>124</v>
      </c>
      <c r="C37" t="s">
        <v>15</v>
      </c>
      <c r="D37" t="s">
        <v>16</v>
      </c>
      <c r="E37">
        <v>16.352499999999999</v>
      </c>
      <c r="G37" t="s">
        <v>129</v>
      </c>
      <c r="H37">
        <f>AVERAGE(E58:E59)</f>
        <v>14.833449999999999</v>
      </c>
      <c r="I37">
        <f>AVERAGE(E70:E71)</f>
        <v>18.077399999999997</v>
      </c>
      <c r="J37">
        <f t="shared" si="0"/>
        <v>-3.2439499999999981</v>
      </c>
      <c r="K37">
        <f t="shared" si="1"/>
        <v>0.10555376907945334</v>
      </c>
      <c r="L37">
        <v>16.080350000000003</v>
      </c>
      <c r="M37">
        <f t="shared" si="2"/>
        <v>-1.2469000000000037</v>
      </c>
      <c r="N37">
        <f t="shared" si="3"/>
        <v>0.42135261967743259</v>
      </c>
      <c r="P37" t="s">
        <v>139</v>
      </c>
      <c r="Q37" t="s">
        <v>137</v>
      </c>
      <c r="R37" t="s">
        <v>171</v>
      </c>
    </row>
    <row r="38" spans="1:19" x14ac:dyDescent="0.2">
      <c r="A38" t="s">
        <v>53</v>
      </c>
      <c r="B38" t="s">
        <v>119</v>
      </c>
      <c r="C38" t="s">
        <v>29</v>
      </c>
      <c r="D38" t="s">
        <v>16</v>
      </c>
      <c r="E38">
        <v>22.4116</v>
      </c>
      <c r="G38" t="s">
        <v>130</v>
      </c>
      <c r="H38">
        <f>AVERAGE(E60:E61)</f>
        <v>15.808499999999999</v>
      </c>
      <c r="I38">
        <f>AVERAGE(E72:E73)</f>
        <v>18.810200000000002</v>
      </c>
      <c r="J38">
        <f t="shared" si="0"/>
        <v>-3.0017000000000031</v>
      </c>
      <c r="K38">
        <f t="shared" si="1"/>
        <v>0.12485279297188</v>
      </c>
      <c r="L38">
        <v>16.514299999999999</v>
      </c>
      <c r="M38">
        <f t="shared" si="2"/>
        <v>-0.70579999999999998</v>
      </c>
      <c r="N38">
        <f t="shared" si="3"/>
        <v>0.61310241817802325</v>
      </c>
      <c r="P38" t="s">
        <v>145</v>
      </c>
      <c r="Q38">
        <v>5.0993246474594946E-2</v>
      </c>
      <c r="R38">
        <v>0.11894363694782341</v>
      </c>
    </row>
    <row r="39" spans="1:19" x14ac:dyDescent="0.2">
      <c r="A39" t="s">
        <v>54</v>
      </c>
      <c r="B39" t="s">
        <v>119</v>
      </c>
      <c r="C39" t="s">
        <v>29</v>
      </c>
      <c r="D39" t="s">
        <v>16</v>
      </c>
      <c r="E39">
        <v>21.922699999999999</v>
      </c>
      <c r="F39" t="s">
        <v>139</v>
      </c>
      <c r="G39" s="2" t="s">
        <v>131</v>
      </c>
      <c r="H39">
        <f>AVERAGE(E74:E75)</f>
        <v>15.633800000000001</v>
      </c>
      <c r="I39">
        <f>AVERAGE(E86:E87)</f>
        <v>20.167999999999999</v>
      </c>
      <c r="J39">
        <f t="shared" si="0"/>
        <v>-4.5341999999999985</v>
      </c>
      <c r="K39">
        <f t="shared" si="1"/>
        <v>4.3158843003691647E-2</v>
      </c>
      <c r="L39">
        <v>18.578099999999999</v>
      </c>
      <c r="M39">
        <f t="shared" si="2"/>
        <v>-2.9442999999999984</v>
      </c>
      <c r="N39">
        <f t="shared" si="3"/>
        <v>0.12992041039793656</v>
      </c>
      <c r="P39" t="s">
        <v>146</v>
      </c>
      <c r="Q39">
        <v>4.187839610584828E-2</v>
      </c>
      <c r="R39">
        <v>0.14814173047987006</v>
      </c>
    </row>
    <row r="40" spans="1:19" x14ac:dyDescent="0.2">
      <c r="A40" t="s">
        <v>55</v>
      </c>
      <c r="B40" t="s">
        <v>120</v>
      </c>
      <c r="C40" t="s">
        <v>29</v>
      </c>
      <c r="D40" t="s">
        <v>16</v>
      </c>
      <c r="E40">
        <v>18.368400000000001</v>
      </c>
      <c r="G40" s="2" t="s">
        <v>132</v>
      </c>
      <c r="H40">
        <f>AVERAGE(E76:E77)</f>
        <v>15.701650000000001</v>
      </c>
      <c r="I40">
        <f>AVERAGE(E88:E89)</f>
        <v>16.80565</v>
      </c>
      <c r="J40">
        <f t="shared" si="0"/>
        <v>-1.1039999999999992</v>
      </c>
      <c r="K40">
        <f t="shared" si="1"/>
        <v>0.46522482885150795</v>
      </c>
      <c r="L40">
        <v>15.623149999999999</v>
      </c>
      <c r="M40">
        <f t="shared" si="2"/>
        <v>7.8500000000001791E-2</v>
      </c>
      <c r="N40">
        <f t="shared" si="3"/>
        <v>1.0559196080799429</v>
      </c>
      <c r="P40" t="s">
        <v>147</v>
      </c>
      <c r="Q40">
        <v>2.2761666516646715E-2</v>
      </c>
      <c r="R40">
        <v>3.8582755725574111E-2</v>
      </c>
    </row>
    <row r="41" spans="1:19" x14ac:dyDescent="0.2">
      <c r="A41" t="s">
        <v>56</v>
      </c>
      <c r="B41" t="s">
        <v>120</v>
      </c>
      <c r="C41" t="s">
        <v>29</v>
      </c>
      <c r="D41" t="s">
        <v>16</v>
      </c>
      <c r="E41">
        <v>18.099399999999999</v>
      </c>
      <c r="G41" s="2" t="s">
        <v>133</v>
      </c>
      <c r="H41">
        <f>AVERAGE(E78:E79)</f>
        <v>16.07385</v>
      </c>
      <c r="I41">
        <f>AVERAGE(E90:E91)</f>
        <v>17.323749999999997</v>
      </c>
      <c r="J41">
        <f t="shared" si="0"/>
        <v>-1.2498999999999967</v>
      </c>
      <c r="K41">
        <f t="shared" si="1"/>
        <v>0.42047735188587843</v>
      </c>
      <c r="L41">
        <v>15.952500000000001</v>
      </c>
      <c r="M41">
        <f t="shared" si="2"/>
        <v>0.12134999999999962</v>
      </c>
      <c r="N41">
        <f t="shared" si="3"/>
        <v>1.0877522491890086</v>
      </c>
      <c r="P41" t="s">
        <v>148</v>
      </c>
      <c r="Q41">
        <v>3.2533052417768334E-2</v>
      </c>
      <c r="R41">
        <v>2.8930799444065691E-2</v>
      </c>
    </row>
    <row r="42" spans="1:19" x14ac:dyDescent="0.2">
      <c r="A42" t="s">
        <v>57</v>
      </c>
      <c r="B42" t="s">
        <v>121</v>
      </c>
      <c r="C42" t="s">
        <v>29</v>
      </c>
      <c r="D42" t="s">
        <v>16</v>
      </c>
      <c r="E42">
        <v>18.113900000000001</v>
      </c>
      <c r="G42" t="s">
        <v>134</v>
      </c>
      <c r="H42">
        <f>AVERAGE(E80:E81)</f>
        <v>15.87405</v>
      </c>
      <c r="I42">
        <f>AVERAGE(E92:E93)</f>
        <v>20.1126</v>
      </c>
      <c r="J42">
        <f t="shared" si="0"/>
        <v>-4.23855</v>
      </c>
      <c r="K42">
        <f t="shared" si="1"/>
        <v>5.2974798306834478E-2</v>
      </c>
      <c r="L42">
        <v>18.052100000000003</v>
      </c>
      <c r="M42">
        <f t="shared" si="2"/>
        <v>-2.1780500000000025</v>
      </c>
      <c r="N42">
        <f t="shared" si="3"/>
        <v>0.22097422425018046</v>
      </c>
      <c r="P42" t="s">
        <v>113</v>
      </c>
      <c r="Q42">
        <v>1.8542119831343261E-2</v>
      </c>
      <c r="R42">
        <v>5.3880236740743603E-2</v>
      </c>
    </row>
    <row r="43" spans="1:19" x14ac:dyDescent="0.2">
      <c r="A43" t="s">
        <v>58</v>
      </c>
      <c r="B43" t="s">
        <v>121</v>
      </c>
      <c r="C43" t="s">
        <v>29</v>
      </c>
      <c r="D43" t="s">
        <v>16</v>
      </c>
      <c r="E43">
        <v>18.0046</v>
      </c>
      <c r="G43" t="s">
        <v>135</v>
      </c>
      <c r="H43">
        <f>AVERAGE(E82:E83)</f>
        <v>15.02595</v>
      </c>
      <c r="I43">
        <f>AVERAGE(E94:E95)</f>
        <v>18.4268</v>
      </c>
      <c r="J43">
        <f t="shared" si="0"/>
        <v>-3.4008500000000002</v>
      </c>
      <c r="K43">
        <f t="shared" si="1"/>
        <v>9.4676487941695475E-2</v>
      </c>
      <c r="L43">
        <v>15.7782</v>
      </c>
      <c r="M43">
        <f t="shared" si="2"/>
        <v>-0.75225000000000009</v>
      </c>
      <c r="N43">
        <f t="shared" si="3"/>
        <v>0.59367694774700785</v>
      </c>
      <c r="P43" t="s">
        <v>131</v>
      </c>
      <c r="Q43">
        <v>4.3158843003691647E-2</v>
      </c>
      <c r="R43">
        <v>0.12992041039793656</v>
      </c>
      <c r="S43">
        <f>TTEST(R4:R13,R38:R43,1,2)</f>
        <v>1.4772500803647171E-3</v>
      </c>
    </row>
    <row r="44" spans="1:19" x14ac:dyDescent="0.2">
      <c r="A44" t="s">
        <v>59</v>
      </c>
      <c r="B44" t="s">
        <v>122</v>
      </c>
      <c r="C44" t="s">
        <v>29</v>
      </c>
      <c r="D44" t="s">
        <v>16</v>
      </c>
      <c r="E44">
        <v>22.116099999999999</v>
      </c>
      <c r="G44" t="s">
        <v>136</v>
      </c>
      <c r="H44">
        <f>AVERAGE(E84:E85)</f>
        <v>15.7667</v>
      </c>
      <c r="I44">
        <f>AVERAGE(E96:E97)</f>
        <v>19.3354</v>
      </c>
      <c r="J44">
        <f t="shared" si="0"/>
        <v>-3.5686999999999998</v>
      </c>
      <c r="K44">
        <f t="shared" si="1"/>
        <v>8.4278006530352251E-2</v>
      </c>
      <c r="L44">
        <v>16.289000000000001</v>
      </c>
      <c r="M44">
        <f t="shared" si="2"/>
        <v>-0.52230000000000132</v>
      </c>
      <c r="N44">
        <f t="shared" si="3"/>
        <v>0.6962609418874024</v>
      </c>
      <c r="P44" t="s">
        <v>149</v>
      </c>
      <c r="Q44">
        <v>0.40762091977638598</v>
      </c>
      <c r="R44">
        <v>1.0057348458672797</v>
      </c>
    </row>
    <row r="45" spans="1:19" x14ac:dyDescent="0.2">
      <c r="A45" t="s">
        <v>60</v>
      </c>
      <c r="B45" t="s">
        <v>122</v>
      </c>
      <c r="C45" t="s">
        <v>29</v>
      </c>
      <c r="D45" t="s">
        <v>16</v>
      </c>
      <c r="E45">
        <v>22.157800000000002</v>
      </c>
      <c r="P45" t="s">
        <v>150</v>
      </c>
      <c r="Q45">
        <v>0.63018617062004945</v>
      </c>
      <c r="R45">
        <v>0.86735830630878241</v>
      </c>
    </row>
    <row r="46" spans="1:19" x14ac:dyDescent="0.2">
      <c r="A46" t="s">
        <v>61</v>
      </c>
      <c r="B46" t="s">
        <v>123</v>
      </c>
      <c r="C46" t="s">
        <v>29</v>
      </c>
      <c r="D46" t="s">
        <v>16</v>
      </c>
      <c r="E46">
        <v>18.008600000000001</v>
      </c>
      <c r="P46" t="s">
        <v>151</v>
      </c>
      <c r="Q46">
        <v>0.53518144387858479</v>
      </c>
      <c r="R46">
        <v>0.91990067391951924</v>
      </c>
    </row>
    <row r="47" spans="1:19" x14ac:dyDescent="0.2">
      <c r="A47" t="s">
        <v>62</v>
      </c>
      <c r="B47" t="s">
        <v>123</v>
      </c>
      <c r="C47" t="s">
        <v>29</v>
      </c>
      <c r="D47" t="s">
        <v>16</v>
      </c>
      <c r="E47">
        <v>18.409600000000001</v>
      </c>
      <c r="P47" t="s">
        <v>152</v>
      </c>
      <c r="Q47">
        <v>0.3084374818956867</v>
      </c>
      <c r="R47">
        <v>0.6887011542147895</v>
      </c>
    </row>
    <row r="48" spans="1:19" x14ac:dyDescent="0.2">
      <c r="A48" t="s">
        <v>63</v>
      </c>
      <c r="B48" t="s">
        <v>124</v>
      </c>
      <c r="C48" t="s">
        <v>29</v>
      </c>
      <c r="D48" t="s">
        <v>16</v>
      </c>
      <c r="E48">
        <v>18.0122</v>
      </c>
      <c r="H48" t="s">
        <v>15</v>
      </c>
      <c r="I48" t="s">
        <v>137</v>
      </c>
      <c r="J48" t="s">
        <v>171</v>
      </c>
      <c r="P48" t="s">
        <v>114</v>
      </c>
      <c r="Q48">
        <v>0.4777076879485157</v>
      </c>
      <c r="R48">
        <v>1.0020468761794785</v>
      </c>
    </row>
    <row r="49" spans="1:23" x14ac:dyDescent="0.2">
      <c r="A49" t="s">
        <v>64</v>
      </c>
      <c r="B49" t="s">
        <v>124</v>
      </c>
      <c r="C49" t="s">
        <v>29</v>
      </c>
      <c r="D49" t="s">
        <v>16</v>
      </c>
      <c r="E49">
        <v>18.013999999999999</v>
      </c>
      <c r="G49" t="s">
        <v>141</v>
      </c>
      <c r="H49">
        <v>16.099599999999999</v>
      </c>
      <c r="I49">
        <v>20.404600000000002</v>
      </c>
      <c r="J49">
        <v>17.5931</v>
      </c>
      <c r="K49">
        <f>H49-J49</f>
        <v>-1.4935000000000009</v>
      </c>
      <c r="L49">
        <f>2^K49</f>
        <v>0.3551499038864927</v>
      </c>
      <c r="P49" t="s">
        <v>132</v>
      </c>
      <c r="Q49">
        <v>0.46522482885150795</v>
      </c>
      <c r="R49">
        <v>1.0559196080799429</v>
      </c>
      <c r="S49">
        <f>TTEST(R14:R23,R44:R49,1,3)</f>
        <v>7.3135493258769156E-4</v>
      </c>
    </row>
    <row r="50" spans="1:23" x14ac:dyDescent="0.2">
      <c r="A50" t="s">
        <v>65</v>
      </c>
      <c r="B50" t="s">
        <v>125</v>
      </c>
      <c r="C50" t="s">
        <v>15</v>
      </c>
      <c r="D50" t="s">
        <v>16</v>
      </c>
      <c r="E50">
        <v>16.478100000000001</v>
      </c>
      <c r="G50" t="s">
        <v>157</v>
      </c>
      <c r="H50">
        <v>15.320550000000001</v>
      </c>
      <c r="I50">
        <v>17.119299999999999</v>
      </c>
      <c r="J50">
        <v>15.802900000000001</v>
      </c>
      <c r="K50">
        <f t="shared" ref="K50:K72" si="5">H50-J50</f>
        <v>-0.48235000000000028</v>
      </c>
      <c r="L50">
        <f t="shared" ref="L50:L72" si="6">2^K50</f>
        <v>0.71581069277694254</v>
      </c>
      <c r="P50" t="s">
        <v>153</v>
      </c>
      <c r="Q50">
        <v>0.75486993873174668</v>
      </c>
      <c r="R50">
        <v>1.2749140595552186</v>
      </c>
    </row>
    <row r="51" spans="1:23" x14ac:dyDescent="0.2">
      <c r="A51" t="s">
        <v>66</v>
      </c>
      <c r="B51" t="s">
        <v>125</v>
      </c>
      <c r="C51" t="s">
        <v>15</v>
      </c>
      <c r="D51" t="s">
        <v>16</v>
      </c>
      <c r="E51">
        <v>16.364699999999999</v>
      </c>
      <c r="G51" t="s">
        <v>161</v>
      </c>
      <c r="H51">
        <v>15.748799999999999</v>
      </c>
      <c r="I51">
        <v>17.610100000000003</v>
      </c>
      <c r="J51">
        <v>16.122999999999998</v>
      </c>
      <c r="K51">
        <f t="shared" si="5"/>
        <v>-0.37419999999999831</v>
      </c>
      <c r="L51">
        <f t="shared" si="6"/>
        <v>0.77153312291364617</v>
      </c>
      <c r="P51" t="s">
        <v>154</v>
      </c>
      <c r="Q51">
        <v>0.68994343857479068</v>
      </c>
      <c r="R51">
        <v>1.498064768762593</v>
      </c>
    </row>
    <row r="52" spans="1:23" x14ac:dyDescent="0.2">
      <c r="A52" t="s">
        <v>67</v>
      </c>
      <c r="B52" t="s">
        <v>126</v>
      </c>
      <c r="C52" t="s">
        <v>15</v>
      </c>
      <c r="D52" t="s">
        <v>16</v>
      </c>
      <c r="E52">
        <v>15.126899999999999</v>
      </c>
      <c r="G52" s="2" t="s">
        <v>145</v>
      </c>
      <c r="H52">
        <v>15.341550000000002</v>
      </c>
      <c r="I52">
        <v>19.635100000000001</v>
      </c>
      <c r="J52">
        <v>18.4132</v>
      </c>
      <c r="K52">
        <f t="shared" si="5"/>
        <v>-3.0716499999999982</v>
      </c>
      <c r="L52">
        <f t="shared" si="6"/>
        <v>0.11894363694782341</v>
      </c>
      <c r="P52" t="s">
        <v>155</v>
      </c>
      <c r="Q52">
        <v>0.51008161239630123</v>
      </c>
      <c r="R52">
        <v>0.84621724987759006</v>
      </c>
    </row>
    <row r="53" spans="1:23" x14ac:dyDescent="0.2">
      <c r="A53" t="s">
        <v>68</v>
      </c>
      <c r="B53" t="s">
        <v>126</v>
      </c>
      <c r="C53" t="s">
        <v>15</v>
      </c>
      <c r="D53" t="s">
        <v>16</v>
      </c>
      <c r="E53">
        <v>15.0715</v>
      </c>
      <c r="G53" s="2" t="s">
        <v>149</v>
      </c>
      <c r="H53">
        <v>15.2555</v>
      </c>
      <c r="I53">
        <v>16.5502</v>
      </c>
      <c r="J53">
        <v>15.247250000000001</v>
      </c>
      <c r="K53">
        <f t="shared" si="5"/>
        <v>8.2499999999985363E-3</v>
      </c>
      <c r="L53">
        <f t="shared" si="6"/>
        <v>1.0057348458672797</v>
      </c>
      <c r="P53" t="s">
        <v>156</v>
      </c>
      <c r="Q53">
        <v>0.56971014418861166</v>
      </c>
      <c r="R53">
        <v>1.1506507440255835</v>
      </c>
      <c r="U53" t="s">
        <v>171</v>
      </c>
    </row>
    <row r="54" spans="1:23" x14ac:dyDescent="0.2">
      <c r="A54" t="s">
        <v>69</v>
      </c>
      <c r="B54" t="s">
        <v>127</v>
      </c>
      <c r="C54" t="s">
        <v>15</v>
      </c>
      <c r="D54" t="s">
        <v>16</v>
      </c>
      <c r="E54">
        <v>16.337499999999999</v>
      </c>
      <c r="G54" s="2" t="s">
        <v>153</v>
      </c>
      <c r="H54">
        <v>16.034599999999998</v>
      </c>
      <c r="I54">
        <v>16.440300000000001</v>
      </c>
      <c r="J54">
        <v>15.684200000000001</v>
      </c>
      <c r="K54">
        <f t="shared" si="5"/>
        <v>0.35039999999999694</v>
      </c>
      <c r="L54">
        <f t="shared" si="6"/>
        <v>1.2749140595552186</v>
      </c>
      <c r="P54" t="s">
        <v>115</v>
      </c>
      <c r="Q54">
        <v>0.48392319633125658</v>
      </c>
      <c r="R54">
        <v>0.79570192811714313</v>
      </c>
      <c r="T54" t="s">
        <v>165</v>
      </c>
      <c r="U54">
        <f>AVERAGE(R4:R13)</f>
        <v>0.34091164060923168</v>
      </c>
      <c r="V54">
        <f>STDEV(R4:R13)</f>
        <v>0.16680117833043442</v>
      </c>
      <c r="W54">
        <f>V54/SQRT(10)</f>
        <v>5.2747163992409474E-2</v>
      </c>
    </row>
    <row r="55" spans="1:23" x14ac:dyDescent="0.2">
      <c r="A55" t="s">
        <v>70</v>
      </c>
      <c r="B55" t="s">
        <v>127</v>
      </c>
      <c r="C55" t="s">
        <v>15</v>
      </c>
      <c r="D55" t="s">
        <v>16</v>
      </c>
      <c r="E55">
        <v>16.271799999999999</v>
      </c>
      <c r="G55" t="s">
        <v>142</v>
      </c>
      <c r="H55">
        <v>16.598199999999999</v>
      </c>
      <c r="I55">
        <v>22.22345</v>
      </c>
      <c r="J55">
        <v>18.555399999999999</v>
      </c>
      <c r="K55">
        <f t="shared" si="5"/>
        <v>-1.9572000000000003</v>
      </c>
      <c r="L55">
        <f t="shared" si="6"/>
        <v>0.25752778499868667</v>
      </c>
      <c r="P55" t="s">
        <v>133</v>
      </c>
      <c r="Q55">
        <v>0.42047735188587843</v>
      </c>
      <c r="R55">
        <v>1.0877522491890086</v>
      </c>
      <c r="T55" t="s">
        <v>166</v>
      </c>
      <c r="U55">
        <f>AVERAGE(R14:R23)</f>
        <v>0.62442511319650063</v>
      </c>
      <c r="V55">
        <f>STDEV(R14:R23)</f>
        <v>0.15174837461484378</v>
      </c>
      <c r="W55">
        <f t="shared" ref="W55:W56" si="7">V55/SQRT(10)</f>
        <v>4.7987049501138287E-2</v>
      </c>
    </row>
    <row r="56" spans="1:23" x14ac:dyDescent="0.2">
      <c r="A56" t="s">
        <v>71</v>
      </c>
      <c r="B56" t="s">
        <v>128</v>
      </c>
      <c r="C56" t="s">
        <v>15</v>
      </c>
      <c r="D56" t="s">
        <v>16</v>
      </c>
      <c r="E56">
        <v>15.9613</v>
      </c>
      <c r="G56" t="s">
        <v>158</v>
      </c>
      <c r="H56">
        <v>15.10305</v>
      </c>
      <c r="I56">
        <v>17.142699999999998</v>
      </c>
      <c r="J56">
        <v>15.87345</v>
      </c>
      <c r="K56">
        <f t="shared" si="5"/>
        <v>-0.77040000000000042</v>
      </c>
      <c r="L56">
        <f t="shared" si="6"/>
        <v>0.58625490770587529</v>
      </c>
      <c r="T56" t="s">
        <v>167</v>
      </c>
      <c r="U56">
        <f>AVERAGE(R24:R33)</f>
        <v>0.78551291716784244</v>
      </c>
      <c r="V56">
        <f>STDEV(R24:R33)</f>
        <v>0.16666275878529024</v>
      </c>
      <c r="W56">
        <f t="shared" si="7"/>
        <v>5.2703391888875462E-2</v>
      </c>
    </row>
    <row r="57" spans="1:23" x14ac:dyDescent="0.2">
      <c r="A57" t="s">
        <v>72</v>
      </c>
      <c r="B57" t="s">
        <v>128</v>
      </c>
      <c r="C57" t="s">
        <v>15</v>
      </c>
      <c r="D57" t="s">
        <v>16</v>
      </c>
      <c r="E57">
        <v>15.9901</v>
      </c>
      <c r="G57" t="s">
        <v>162</v>
      </c>
      <c r="H57">
        <v>15.716799999999999</v>
      </c>
      <c r="I57">
        <v>18.208550000000002</v>
      </c>
      <c r="J57">
        <v>16.3658</v>
      </c>
      <c r="K57">
        <f t="shared" si="5"/>
        <v>-0.64900000000000091</v>
      </c>
      <c r="L57">
        <f t="shared" si="6"/>
        <v>0.6377221958392717</v>
      </c>
      <c r="T57" t="s">
        <v>168</v>
      </c>
      <c r="U57">
        <f>AVERAGE(R38:R43)</f>
        <v>8.639992828933557E-2</v>
      </c>
      <c r="V57">
        <f>STDEV(R38:R43)</f>
        <v>5.1791676116130891E-2</v>
      </c>
      <c r="W57">
        <f>V57/SQRT(6)</f>
        <v>2.1143863234668523E-2</v>
      </c>
    </row>
    <row r="58" spans="1:23" x14ac:dyDescent="0.2">
      <c r="A58" t="s">
        <v>73</v>
      </c>
      <c r="B58" t="s">
        <v>129</v>
      </c>
      <c r="C58" t="s">
        <v>15</v>
      </c>
      <c r="D58" t="s">
        <v>16</v>
      </c>
      <c r="E58">
        <v>15.0029</v>
      </c>
      <c r="G58" s="2" t="s">
        <v>146</v>
      </c>
      <c r="H58">
        <v>15.89115</v>
      </c>
      <c r="I58">
        <v>20.468800000000002</v>
      </c>
      <c r="J58">
        <v>18.646100000000001</v>
      </c>
      <c r="K58">
        <f t="shared" si="5"/>
        <v>-2.7549500000000009</v>
      </c>
      <c r="L58">
        <f t="shared" si="6"/>
        <v>0.14814173047987006</v>
      </c>
      <c r="T58" t="s">
        <v>169</v>
      </c>
      <c r="U58">
        <f>AVERAGE(R44:R49)</f>
        <v>0.92327691076163199</v>
      </c>
      <c r="V58">
        <f>STDEV(R44:R49)</f>
        <v>0.1332382666686899</v>
      </c>
      <c r="W58">
        <f>V58/SQRT(6)</f>
        <v>5.4394294591860959E-2</v>
      </c>
    </row>
    <row r="59" spans="1:23" x14ac:dyDescent="0.2">
      <c r="A59" t="s">
        <v>74</v>
      </c>
      <c r="B59" t="s">
        <v>129</v>
      </c>
      <c r="C59" t="s">
        <v>15</v>
      </c>
      <c r="D59" t="s">
        <v>16</v>
      </c>
      <c r="E59">
        <v>14.664</v>
      </c>
      <c r="G59" s="2" t="s">
        <v>150</v>
      </c>
      <c r="H59">
        <v>15.833400000000001</v>
      </c>
      <c r="I59">
        <v>16.499549999999999</v>
      </c>
      <c r="J59">
        <v>16.038699999999999</v>
      </c>
      <c r="K59">
        <f t="shared" si="5"/>
        <v>-0.2052999999999976</v>
      </c>
      <c r="L59">
        <f t="shared" si="6"/>
        <v>0.86735830630878241</v>
      </c>
      <c r="T59" t="s">
        <v>170</v>
      </c>
      <c r="U59">
        <f>AVERAGE(R50:R55)</f>
        <v>1.1088834999211896</v>
      </c>
      <c r="V59">
        <f>STDEV(R50:R55)</f>
        <v>0.26393010249556381</v>
      </c>
      <c r="W59">
        <f>V59/SQRT(6)</f>
        <v>0.10774901314576608</v>
      </c>
    </row>
    <row r="60" spans="1:23" x14ac:dyDescent="0.2">
      <c r="A60" t="s">
        <v>75</v>
      </c>
      <c r="B60" t="s">
        <v>130</v>
      </c>
      <c r="C60" t="s">
        <v>15</v>
      </c>
      <c r="D60" t="s">
        <v>16</v>
      </c>
      <c r="E60">
        <v>15.8103</v>
      </c>
      <c r="G60" s="2" t="s">
        <v>154</v>
      </c>
      <c r="H60">
        <v>15.55955</v>
      </c>
      <c r="I60">
        <v>16.094999999999999</v>
      </c>
      <c r="J60">
        <v>14.97645</v>
      </c>
      <c r="K60">
        <f t="shared" si="5"/>
        <v>0.58309999999999995</v>
      </c>
      <c r="L60">
        <f t="shared" si="6"/>
        <v>1.498064768762593</v>
      </c>
    </row>
    <row r="61" spans="1:23" x14ac:dyDescent="0.2">
      <c r="A61" t="s">
        <v>76</v>
      </c>
      <c r="B61" t="s">
        <v>130</v>
      </c>
      <c r="C61" t="s">
        <v>15</v>
      </c>
      <c r="D61" t="s">
        <v>16</v>
      </c>
      <c r="E61">
        <v>15.806699999999999</v>
      </c>
      <c r="G61" t="s">
        <v>143</v>
      </c>
      <c r="H61">
        <v>16.323050000000002</v>
      </c>
      <c r="I61">
        <v>21.446100000000001</v>
      </c>
      <c r="J61">
        <v>17.11835</v>
      </c>
      <c r="K61">
        <f t="shared" si="5"/>
        <v>-0.79529999999999745</v>
      </c>
      <c r="L61">
        <f t="shared" si="6"/>
        <v>0.57622333866562814</v>
      </c>
    </row>
    <row r="62" spans="1:23" x14ac:dyDescent="0.2">
      <c r="A62" t="s">
        <v>77</v>
      </c>
      <c r="B62" t="s">
        <v>125</v>
      </c>
      <c r="C62" t="s">
        <v>29</v>
      </c>
      <c r="D62" t="s">
        <v>16</v>
      </c>
      <c r="E62">
        <v>21.334199999999999</v>
      </c>
      <c r="G62" t="s">
        <v>159</v>
      </c>
      <c r="H62">
        <v>15.4041</v>
      </c>
      <c r="I62">
        <v>17.654299999999999</v>
      </c>
      <c r="J62">
        <v>15.4382</v>
      </c>
      <c r="K62">
        <f t="shared" si="5"/>
        <v>-3.4100000000000463E-2</v>
      </c>
      <c r="L62">
        <f t="shared" si="6"/>
        <v>0.97664083103217769</v>
      </c>
    </row>
    <row r="63" spans="1:23" x14ac:dyDescent="0.2">
      <c r="A63" t="s">
        <v>78</v>
      </c>
      <c r="B63" t="s">
        <v>125</v>
      </c>
      <c r="C63" t="s">
        <v>29</v>
      </c>
      <c r="D63" t="s">
        <v>16</v>
      </c>
      <c r="E63">
        <v>21.146899999999999</v>
      </c>
      <c r="G63" t="s">
        <v>163</v>
      </c>
      <c r="H63">
        <v>16.23555</v>
      </c>
      <c r="I63">
        <v>18.366599999999998</v>
      </c>
      <c r="J63">
        <v>16.185400000000001</v>
      </c>
      <c r="K63">
        <f t="shared" si="5"/>
        <v>5.0149999999998585E-2</v>
      </c>
      <c r="L63">
        <f t="shared" si="6"/>
        <v>1.0353725680817412</v>
      </c>
    </row>
    <row r="64" spans="1:23" x14ac:dyDescent="0.2">
      <c r="A64" t="s">
        <v>79</v>
      </c>
      <c r="B64" t="s">
        <v>126</v>
      </c>
      <c r="C64" t="s">
        <v>29</v>
      </c>
      <c r="D64" t="s">
        <v>16</v>
      </c>
      <c r="E64">
        <v>17.3278</v>
      </c>
      <c r="G64" s="2" t="s">
        <v>147</v>
      </c>
      <c r="H64">
        <v>17.591799999999999</v>
      </c>
      <c r="I64">
        <v>23.049050000000001</v>
      </c>
      <c r="J64">
        <v>22.287700000000001</v>
      </c>
      <c r="K64">
        <f t="shared" si="5"/>
        <v>-4.6959000000000017</v>
      </c>
      <c r="L64">
        <f t="shared" si="6"/>
        <v>3.8582755725574111E-2</v>
      </c>
    </row>
    <row r="65" spans="1:22" x14ac:dyDescent="0.2">
      <c r="A65" t="s">
        <v>80</v>
      </c>
      <c r="B65" t="s">
        <v>126</v>
      </c>
      <c r="C65" t="s">
        <v>29</v>
      </c>
      <c r="D65" t="s">
        <v>16</v>
      </c>
      <c r="E65">
        <v>17.191700000000001</v>
      </c>
      <c r="G65" s="2" t="s">
        <v>151</v>
      </c>
      <c r="H65">
        <v>16.746749999999999</v>
      </c>
      <c r="I65">
        <v>17.64865</v>
      </c>
      <c r="J65">
        <v>16.8672</v>
      </c>
      <c r="K65">
        <f t="shared" si="5"/>
        <v>-0.12045000000000172</v>
      </c>
      <c r="L65">
        <f t="shared" si="6"/>
        <v>0.91990067391951924</v>
      </c>
    </row>
    <row r="66" spans="1:22" x14ac:dyDescent="0.2">
      <c r="A66" t="s">
        <v>81</v>
      </c>
      <c r="B66" t="s">
        <v>127</v>
      </c>
      <c r="C66" t="s">
        <v>29</v>
      </c>
      <c r="D66" t="s">
        <v>16</v>
      </c>
      <c r="E66">
        <v>18.273</v>
      </c>
      <c r="G66" s="2" t="s">
        <v>155</v>
      </c>
      <c r="H66">
        <v>16.859450000000002</v>
      </c>
      <c r="I66">
        <v>17.830649999999999</v>
      </c>
      <c r="J66">
        <v>17.100349999999999</v>
      </c>
      <c r="K66">
        <f t="shared" si="5"/>
        <v>-0.24089999999999634</v>
      </c>
      <c r="L66">
        <f t="shared" si="6"/>
        <v>0.84621724987759006</v>
      </c>
    </row>
    <row r="67" spans="1:22" x14ac:dyDescent="0.2">
      <c r="A67" t="s">
        <v>82</v>
      </c>
      <c r="B67" t="s">
        <v>127</v>
      </c>
      <c r="C67" t="s">
        <v>29</v>
      </c>
      <c r="D67" t="s">
        <v>16</v>
      </c>
      <c r="E67">
        <v>18.290600000000001</v>
      </c>
      <c r="G67" s="2" t="s">
        <v>148</v>
      </c>
      <c r="H67">
        <v>16.798949999999998</v>
      </c>
      <c r="I67">
        <v>21.7409</v>
      </c>
      <c r="J67">
        <v>21.9102</v>
      </c>
      <c r="K67">
        <f t="shared" si="5"/>
        <v>-5.1112500000000018</v>
      </c>
      <c r="L67">
        <f t="shared" si="6"/>
        <v>2.8930799444065691E-2</v>
      </c>
    </row>
    <row r="68" spans="1:22" x14ac:dyDescent="0.2">
      <c r="A68" t="s">
        <v>83</v>
      </c>
      <c r="B68" t="s">
        <v>128</v>
      </c>
      <c r="C68" t="s">
        <v>29</v>
      </c>
      <c r="D68" t="s">
        <v>16</v>
      </c>
      <c r="E68">
        <v>21.2456</v>
      </c>
      <c r="G68" s="2" t="s">
        <v>152</v>
      </c>
      <c r="H68">
        <v>15.91845</v>
      </c>
      <c r="I68">
        <v>17.615400000000001</v>
      </c>
      <c r="J68">
        <v>16.456499999999998</v>
      </c>
      <c r="K68">
        <f t="shared" si="5"/>
        <v>-0.53804999999999836</v>
      </c>
      <c r="L68">
        <f t="shared" si="6"/>
        <v>0.6887011542147895</v>
      </c>
    </row>
    <row r="69" spans="1:22" x14ac:dyDescent="0.2">
      <c r="A69" t="s">
        <v>84</v>
      </c>
      <c r="B69" t="s">
        <v>128</v>
      </c>
      <c r="C69" t="s">
        <v>29</v>
      </c>
      <c r="D69" t="s">
        <v>16</v>
      </c>
      <c r="E69">
        <v>21.200199999999999</v>
      </c>
      <c r="G69" s="2" t="s">
        <v>156</v>
      </c>
      <c r="H69">
        <v>16.271549999999998</v>
      </c>
      <c r="I69">
        <v>17.08325</v>
      </c>
      <c r="J69">
        <v>16.069099999999999</v>
      </c>
      <c r="K69">
        <f t="shared" si="5"/>
        <v>0.20244999999999891</v>
      </c>
      <c r="L69">
        <f t="shared" si="6"/>
        <v>1.1506507440255835</v>
      </c>
    </row>
    <row r="70" spans="1:22" x14ac:dyDescent="0.2">
      <c r="A70" t="s">
        <v>85</v>
      </c>
      <c r="B70" t="s">
        <v>129</v>
      </c>
      <c r="C70" t="s">
        <v>29</v>
      </c>
      <c r="D70" t="s">
        <v>16</v>
      </c>
      <c r="E70">
        <v>18.033999999999999</v>
      </c>
      <c r="G70" t="s">
        <v>144</v>
      </c>
      <c r="H70">
        <v>16.1739</v>
      </c>
      <c r="I70">
        <v>21.892000000000003</v>
      </c>
      <c r="J70">
        <v>18.369250000000001</v>
      </c>
      <c r="K70">
        <f t="shared" si="5"/>
        <v>-2.1953500000000012</v>
      </c>
      <c r="L70">
        <f t="shared" si="6"/>
        <v>0.21834024787886519</v>
      </c>
    </row>
    <row r="71" spans="1:22" x14ac:dyDescent="0.2">
      <c r="A71" t="s">
        <v>86</v>
      </c>
      <c r="B71" t="s">
        <v>129</v>
      </c>
      <c r="C71" t="s">
        <v>29</v>
      </c>
      <c r="D71" t="s">
        <v>16</v>
      </c>
      <c r="E71">
        <v>18.120799999999999</v>
      </c>
      <c r="G71" t="s">
        <v>160</v>
      </c>
      <c r="H71">
        <v>16.572899999999997</v>
      </c>
      <c r="I71">
        <v>18.311050000000002</v>
      </c>
      <c r="J71">
        <v>17.166449999999998</v>
      </c>
      <c r="K71">
        <f t="shared" si="5"/>
        <v>-0.59355000000000047</v>
      </c>
      <c r="L71">
        <f t="shared" si="6"/>
        <v>0.66271018635158219</v>
      </c>
    </row>
    <row r="72" spans="1:22" x14ac:dyDescent="0.2">
      <c r="A72" t="s">
        <v>87</v>
      </c>
      <c r="B72" t="s">
        <v>130</v>
      </c>
      <c r="C72" t="s">
        <v>29</v>
      </c>
      <c r="D72" t="s">
        <v>16</v>
      </c>
      <c r="E72">
        <v>18.767499999999998</v>
      </c>
      <c r="G72" t="s">
        <v>164</v>
      </c>
      <c r="H72">
        <v>16.8307</v>
      </c>
      <c r="I72">
        <v>18.837499999999999</v>
      </c>
      <c r="J72">
        <v>16.8627</v>
      </c>
      <c r="K72">
        <f t="shared" si="5"/>
        <v>-3.2000000000000028E-2</v>
      </c>
      <c r="L72">
        <f t="shared" si="6"/>
        <v>0.97806347344733935</v>
      </c>
    </row>
    <row r="73" spans="1:22" x14ac:dyDescent="0.2">
      <c r="A73" t="s">
        <v>88</v>
      </c>
      <c r="B73" t="s">
        <v>130</v>
      </c>
      <c r="C73" t="s">
        <v>29</v>
      </c>
      <c r="D73" t="s">
        <v>16</v>
      </c>
      <c r="E73">
        <v>18.852900000000002</v>
      </c>
    </row>
    <row r="74" spans="1:22" x14ac:dyDescent="0.2">
      <c r="A74" t="s">
        <v>89</v>
      </c>
      <c r="B74" t="s">
        <v>131</v>
      </c>
      <c r="C74" t="s">
        <v>15</v>
      </c>
      <c r="D74" t="s">
        <v>16</v>
      </c>
      <c r="E74">
        <v>15.6525</v>
      </c>
    </row>
    <row r="75" spans="1:22" x14ac:dyDescent="0.2">
      <c r="A75" t="s">
        <v>90</v>
      </c>
      <c r="B75" t="s">
        <v>131</v>
      </c>
      <c r="C75" t="s">
        <v>15</v>
      </c>
      <c r="D75" t="s">
        <v>16</v>
      </c>
      <c r="E75">
        <v>15.6151</v>
      </c>
    </row>
    <row r="76" spans="1:22" x14ac:dyDescent="0.2">
      <c r="A76" t="s">
        <v>91</v>
      </c>
      <c r="B76" t="s">
        <v>132</v>
      </c>
      <c r="C76" t="s">
        <v>15</v>
      </c>
      <c r="D76" t="s">
        <v>16</v>
      </c>
      <c r="E76">
        <v>15.7722</v>
      </c>
    </row>
    <row r="77" spans="1:22" x14ac:dyDescent="0.2">
      <c r="A77" t="s">
        <v>92</v>
      </c>
      <c r="B77" t="s">
        <v>132</v>
      </c>
      <c r="C77" t="s">
        <v>15</v>
      </c>
      <c r="D77" t="s">
        <v>16</v>
      </c>
      <c r="E77">
        <v>15.6311</v>
      </c>
    </row>
    <row r="78" spans="1:22" x14ac:dyDescent="0.2">
      <c r="A78" t="s">
        <v>93</v>
      </c>
      <c r="B78" t="s">
        <v>133</v>
      </c>
      <c r="C78" t="s">
        <v>15</v>
      </c>
      <c r="D78" t="s">
        <v>16</v>
      </c>
      <c r="E78">
        <v>16.147300000000001</v>
      </c>
    </row>
    <row r="79" spans="1:22" x14ac:dyDescent="0.2">
      <c r="A79" t="s">
        <v>94</v>
      </c>
      <c r="B79" t="s">
        <v>133</v>
      </c>
      <c r="C79" t="s">
        <v>15</v>
      </c>
      <c r="D79" t="s">
        <v>16</v>
      </c>
      <c r="E79">
        <v>16.000399999999999</v>
      </c>
    </row>
    <row r="80" spans="1:22" x14ac:dyDescent="0.2">
      <c r="A80" t="s">
        <v>95</v>
      </c>
      <c r="B80" t="s">
        <v>134</v>
      </c>
      <c r="C80" t="s">
        <v>15</v>
      </c>
      <c r="D80" t="s">
        <v>16</v>
      </c>
      <c r="E80">
        <v>15.911899999999999</v>
      </c>
      <c r="V80" t="s">
        <v>171</v>
      </c>
    </row>
    <row r="81" spans="1:24" x14ac:dyDescent="0.2">
      <c r="A81" t="s">
        <v>96</v>
      </c>
      <c r="B81" t="s">
        <v>134</v>
      </c>
      <c r="C81" t="s">
        <v>15</v>
      </c>
      <c r="D81" t="s">
        <v>16</v>
      </c>
      <c r="E81">
        <v>15.8362</v>
      </c>
      <c r="T81" t="s">
        <v>172</v>
      </c>
      <c r="U81" t="s">
        <v>173</v>
      </c>
      <c r="V81">
        <v>0.34091164060923201</v>
      </c>
      <c r="W81">
        <v>0.16680117833043442</v>
      </c>
      <c r="X81">
        <v>5.2747163992409474E-2</v>
      </c>
    </row>
    <row r="82" spans="1:24" x14ac:dyDescent="0.2">
      <c r="A82" t="s">
        <v>97</v>
      </c>
      <c r="B82" t="s">
        <v>135</v>
      </c>
      <c r="C82" t="s">
        <v>15</v>
      </c>
      <c r="D82" t="s">
        <v>16</v>
      </c>
      <c r="E82">
        <v>15.0374</v>
      </c>
      <c r="U82" t="s">
        <v>174</v>
      </c>
      <c r="V82">
        <v>0.62442511319650063</v>
      </c>
      <c r="W82">
        <v>0.15174837461484378</v>
      </c>
      <c r="X82">
        <v>4.7987049501138287E-2</v>
      </c>
    </row>
    <row r="83" spans="1:24" x14ac:dyDescent="0.2">
      <c r="A83" t="s">
        <v>98</v>
      </c>
      <c r="B83" t="s">
        <v>135</v>
      </c>
      <c r="C83" t="s">
        <v>15</v>
      </c>
      <c r="D83" t="s">
        <v>16</v>
      </c>
      <c r="E83">
        <v>15.0145</v>
      </c>
      <c r="T83" t="s">
        <v>175</v>
      </c>
      <c r="U83" t="s">
        <v>173</v>
      </c>
      <c r="V83">
        <v>8.639992828933557E-2</v>
      </c>
      <c r="W83">
        <v>5.1791676116130891E-2</v>
      </c>
      <c r="X83">
        <v>2.1143863234668523E-2</v>
      </c>
    </row>
    <row r="84" spans="1:24" x14ac:dyDescent="0.2">
      <c r="A84" t="s">
        <v>99</v>
      </c>
      <c r="B84" t="s">
        <v>136</v>
      </c>
      <c r="C84" t="s">
        <v>15</v>
      </c>
      <c r="D84" t="s">
        <v>16</v>
      </c>
      <c r="E84">
        <v>15.745900000000001</v>
      </c>
      <c r="U84" t="s">
        <v>174</v>
      </c>
      <c r="V84">
        <v>0.92327691076163199</v>
      </c>
      <c r="W84">
        <v>0.1332382666686899</v>
      </c>
      <c r="X84">
        <v>5.4394294591860959E-2</v>
      </c>
    </row>
    <row r="85" spans="1:24" x14ac:dyDescent="0.2">
      <c r="A85" t="s">
        <v>100</v>
      </c>
      <c r="B85" t="s">
        <v>136</v>
      </c>
      <c r="C85" t="s">
        <v>15</v>
      </c>
      <c r="D85" t="s">
        <v>16</v>
      </c>
      <c r="E85">
        <v>15.7875</v>
      </c>
    </row>
    <row r="86" spans="1:24" x14ac:dyDescent="0.2">
      <c r="A86" t="s">
        <v>101</v>
      </c>
      <c r="B86" t="s">
        <v>131</v>
      </c>
      <c r="C86" t="s">
        <v>29</v>
      </c>
      <c r="D86" t="s">
        <v>16</v>
      </c>
      <c r="E86">
        <v>20.226099999999999</v>
      </c>
    </row>
    <row r="87" spans="1:24" x14ac:dyDescent="0.2">
      <c r="A87" t="s">
        <v>102</v>
      </c>
      <c r="B87" t="s">
        <v>131</v>
      </c>
      <c r="C87" t="s">
        <v>29</v>
      </c>
      <c r="D87" t="s">
        <v>16</v>
      </c>
      <c r="E87">
        <v>20.1099</v>
      </c>
    </row>
    <row r="88" spans="1:24" x14ac:dyDescent="0.2">
      <c r="A88" t="s">
        <v>103</v>
      </c>
      <c r="B88" t="s">
        <v>132</v>
      </c>
      <c r="C88" t="s">
        <v>29</v>
      </c>
      <c r="D88" t="s">
        <v>16</v>
      </c>
      <c r="E88">
        <v>16.812799999999999</v>
      </c>
    </row>
    <row r="89" spans="1:24" x14ac:dyDescent="0.2">
      <c r="A89" t="s">
        <v>104</v>
      </c>
      <c r="B89" t="s">
        <v>132</v>
      </c>
      <c r="C89" t="s">
        <v>29</v>
      </c>
      <c r="D89" t="s">
        <v>16</v>
      </c>
      <c r="E89">
        <v>16.798500000000001</v>
      </c>
    </row>
    <row r="90" spans="1:24" x14ac:dyDescent="0.2">
      <c r="A90" t="s">
        <v>105</v>
      </c>
      <c r="B90" t="s">
        <v>133</v>
      </c>
      <c r="C90" t="s">
        <v>29</v>
      </c>
      <c r="D90" t="s">
        <v>16</v>
      </c>
      <c r="E90">
        <v>17.273599999999998</v>
      </c>
    </row>
    <row r="91" spans="1:24" x14ac:dyDescent="0.2">
      <c r="A91" t="s">
        <v>106</v>
      </c>
      <c r="B91" t="s">
        <v>133</v>
      </c>
      <c r="C91" t="s">
        <v>29</v>
      </c>
      <c r="D91" t="s">
        <v>16</v>
      </c>
      <c r="E91">
        <v>17.373899999999999</v>
      </c>
    </row>
    <row r="92" spans="1:24" x14ac:dyDescent="0.2">
      <c r="A92" t="s">
        <v>107</v>
      </c>
      <c r="B92" t="s">
        <v>134</v>
      </c>
      <c r="C92" t="s">
        <v>29</v>
      </c>
      <c r="D92" t="s">
        <v>16</v>
      </c>
      <c r="E92">
        <v>20.113199999999999</v>
      </c>
    </row>
    <row r="93" spans="1:24" x14ac:dyDescent="0.2">
      <c r="A93" t="s">
        <v>108</v>
      </c>
      <c r="B93" t="s">
        <v>134</v>
      </c>
      <c r="C93" t="s">
        <v>29</v>
      </c>
      <c r="D93" t="s">
        <v>16</v>
      </c>
      <c r="E93">
        <v>20.111999999999998</v>
      </c>
    </row>
    <row r="94" spans="1:24" x14ac:dyDescent="0.2">
      <c r="A94" t="s">
        <v>109</v>
      </c>
      <c r="B94" t="s">
        <v>135</v>
      </c>
      <c r="C94" t="s">
        <v>29</v>
      </c>
      <c r="D94" t="s">
        <v>16</v>
      </c>
      <c r="E94">
        <v>18.4544</v>
      </c>
    </row>
    <row r="95" spans="1:24" x14ac:dyDescent="0.2">
      <c r="A95" t="s">
        <v>110</v>
      </c>
      <c r="B95" t="s">
        <v>135</v>
      </c>
      <c r="C95" t="s">
        <v>29</v>
      </c>
      <c r="D95" t="s">
        <v>16</v>
      </c>
      <c r="E95">
        <v>18.3992</v>
      </c>
    </row>
    <row r="96" spans="1:24" x14ac:dyDescent="0.2">
      <c r="A96" t="s">
        <v>111</v>
      </c>
      <c r="B96" t="s">
        <v>136</v>
      </c>
      <c r="C96" t="s">
        <v>29</v>
      </c>
      <c r="D96" t="s">
        <v>16</v>
      </c>
      <c r="E96">
        <v>19.212499999999999</v>
      </c>
    </row>
    <row r="97" spans="1:5" x14ac:dyDescent="0.2">
      <c r="A97" t="s">
        <v>112</v>
      </c>
      <c r="B97" t="s">
        <v>136</v>
      </c>
      <c r="C97" t="s">
        <v>29</v>
      </c>
      <c r="D97" t="s">
        <v>16</v>
      </c>
      <c r="E97">
        <v>19.458300000000001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10-17-18.csv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Lab</dc:creator>
  <cp:lastModifiedBy>ZHEN HUANG</cp:lastModifiedBy>
  <dcterms:created xsi:type="dcterms:W3CDTF">2018-10-17T21:43:46Z</dcterms:created>
  <dcterms:modified xsi:type="dcterms:W3CDTF">2024-11-21T17:25:07Z</dcterms:modified>
</cp:coreProperties>
</file>